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9200" yWindow="-15" windowWidth="19245" windowHeight="12240"/>
  </bookViews>
  <sheets>
    <sheet name="Ex 1 FV SubAnnual" sheetId="26" r:id="rId1"/>
    <sheet name="Ex 2 FV SubAnnual" sheetId="50" r:id="rId2"/>
    <sheet name="Ex 3 FV SubAnnual" sheetId="51" r:id="rId3"/>
    <sheet name="Ex 4 FV Cont Cpdg" sheetId="52" r:id="rId4"/>
    <sheet name="Ex 5 FV SubAnnual" sheetId="53" r:id="rId5"/>
    <sheet name="Ex 6 FV SubAnnual" sheetId="54" r:id="rId6"/>
    <sheet name="Ex 7 FV SubAnnual" sheetId="55" r:id="rId7"/>
    <sheet name="Ex 8 FV Cont Cpdg" sheetId="56" r:id="rId8"/>
    <sheet name="Ex 9 FV SubAnnual" sheetId="57" r:id="rId9"/>
    <sheet name="Ex 10 PV SubAnnual" sheetId="58" r:id="rId10"/>
    <sheet name="Ex 11 Rate SubAnnual" sheetId="59" r:id="rId11"/>
    <sheet name="Ex 12 Period SubAnnual" sheetId="60" r:id="rId12"/>
  </sheets>
  <calcPr calcId="145621"/>
</workbook>
</file>

<file path=xl/calcChain.xml><?xml version="1.0" encoding="utf-8"?>
<calcChain xmlns="http://schemas.openxmlformats.org/spreadsheetml/2006/main">
  <c r="F11" i="60" l="1"/>
  <c r="F10" i="58"/>
  <c r="F10" i="57"/>
  <c r="E11" i="60"/>
  <c r="D8" i="60"/>
  <c r="D9" i="60" s="1"/>
  <c r="D11" i="60" s="1"/>
  <c r="C8" i="60"/>
  <c r="C9" i="60" s="1"/>
  <c r="C11" i="60" s="1"/>
  <c r="D11" i="59"/>
  <c r="C11" i="59"/>
  <c r="D8" i="59"/>
  <c r="D9" i="59" s="1"/>
  <c r="C8" i="59"/>
  <c r="E11" i="59" s="1"/>
  <c r="E10" i="58"/>
  <c r="D8" i="58"/>
  <c r="D10" i="58" s="1"/>
  <c r="C8" i="58"/>
  <c r="C10" i="58" s="1"/>
  <c r="E10" i="57"/>
  <c r="D8" i="57"/>
  <c r="D10" i="57" s="1"/>
  <c r="C8" i="57"/>
  <c r="C10" i="57" s="1"/>
  <c r="C22" i="56"/>
  <c r="D22" i="56" s="1"/>
  <c r="B14" i="56"/>
  <c r="B15" i="56" s="1"/>
  <c r="C13" i="56"/>
  <c r="D13" i="56" s="1"/>
  <c r="C10" i="56"/>
  <c r="C8" i="56"/>
  <c r="D10" i="56" s="1"/>
  <c r="F10" i="55"/>
  <c r="E10" i="55"/>
  <c r="D8" i="55"/>
  <c r="D10" i="55" s="1"/>
  <c r="C8" i="55"/>
  <c r="C10" i="55" s="1"/>
  <c r="F10" i="54"/>
  <c r="E10" i="54"/>
  <c r="D8" i="54"/>
  <c r="D10" i="54" s="1"/>
  <c r="C8" i="54"/>
  <c r="C10" i="54" s="1"/>
  <c r="F10" i="53"/>
  <c r="E10" i="53"/>
  <c r="D8" i="53"/>
  <c r="D10" i="53" s="1"/>
  <c r="C8" i="53"/>
  <c r="C10" i="53" s="1"/>
  <c r="F10" i="26"/>
  <c r="E10" i="26"/>
  <c r="F10" i="50"/>
  <c r="E10" i="50"/>
  <c r="F10" i="51"/>
  <c r="E10" i="51"/>
  <c r="C22" i="52"/>
  <c r="D22" i="52" s="1"/>
  <c r="B14" i="52"/>
  <c r="B15" i="52" s="1"/>
  <c r="C13" i="52"/>
  <c r="D13" i="52" s="1"/>
  <c r="C8" i="52"/>
  <c r="D10" i="52" s="1"/>
  <c r="C14" i="52" l="1"/>
  <c r="D14" i="52" s="1"/>
  <c r="C10" i="52"/>
  <c r="C14" i="56"/>
  <c r="D14" i="56" s="1"/>
  <c r="C9" i="59"/>
  <c r="F11" i="59" s="1"/>
  <c r="B16" i="56"/>
  <c r="C15" i="56"/>
  <c r="D15" i="56" s="1"/>
  <c r="B16" i="52"/>
  <c r="C15" i="52"/>
  <c r="D15" i="52" s="1"/>
  <c r="C16" i="56" l="1"/>
  <c r="D16" i="56" s="1"/>
  <c r="B17" i="56"/>
  <c r="C16" i="52"/>
  <c r="D16" i="52" s="1"/>
  <c r="B17" i="52"/>
  <c r="C17" i="56" l="1"/>
  <c r="D17" i="56" s="1"/>
  <c r="B18" i="56"/>
  <c r="C17" i="52"/>
  <c r="D17" i="52" s="1"/>
  <c r="B18" i="52"/>
  <c r="B19" i="56" l="1"/>
  <c r="C18" i="56"/>
  <c r="D18" i="56" s="1"/>
  <c r="B19" i="52"/>
  <c r="C18" i="52"/>
  <c r="D18" i="52" s="1"/>
  <c r="B20" i="56" l="1"/>
  <c r="C19" i="56"/>
  <c r="D19" i="56" s="1"/>
  <c r="B20" i="52"/>
  <c r="C19" i="52"/>
  <c r="D19" i="52" s="1"/>
  <c r="C20" i="56" l="1"/>
  <c r="D20" i="56" s="1"/>
  <c r="B21" i="56"/>
  <c r="C21" i="56" s="1"/>
  <c r="D21" i="56" s="1"/>
  <c r="C20" i="52"/>
  <c r="D20" i="52" s="1"/>
  <c r="B21" i="52"/>
  <c r="C21" i="52" s="1"/>
  <c r="D21" i="52" s="1"/>
  <c r="D8" i="51"/>
  <c r="D10" i="51" s="1"/>
  <c r="C8" i="51"/>
  <c r="C10" i="51" s="1"/>
  <c r="D8" i="50"/>
  <c r="D10" i="50" s="1"/>
  <c r="C8" i="50"/>
  <c r="C10" i="50" s="1"/>
  <c r="D8" i="26"/>
  <c r="D10" i="26" s="1"/>
  <c r="C8" i="26"/>
  <c r="C10" i="26" s="1"/>
</calcChain>
</file>

<file path=xl/sharedStrings.xml><?xml version="1.0" encoding="utf-8"?>
<sst xmlns="http://schemas.openxmlformats.org/spreadsheetml/2006/main" count="108" uniqueCount="15">
  <si>
    <t>PV</t>
  </si>
  <si>
    <t># Years</t>
  </si>
  <si>
    <t>FV</t>
  </si>
  <si>
    <t>Inputs</t>
  </si>
  <si>
    <t>Calculations</t>
  </si>
  <si>
    <t>Stated Annual Rate</t>
  </si>
  <si>
    <t># Periods</t>
  </si>
  <si>
    <t>Period Rate</t>
  </si>
  <si>
    <t># Periods/Year</t>
  </si>
  <si>
    <t>Infinite</t>
  </si>
  <si>
    <t>Continuous Cpdg FV</t>
  </si>
  <si>
    <t>Effective Annual Rate</t>
  </si>
  <si>
    <t>#Periods/year</t>
  </si>
  <si>
    <t>Effective Rate</t>
  </si>
  <si>
    <t>Cont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</si>
</sst>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0.0%"/>
    <numFmt numFmtId="165" formatCode="0.000%"/>
    <numFmt numFmtId="166" formatCode="_(&quot;$&quot;* #,##0.000_);_(&quot;$&quot;* \(#,##0.000\);_(&quot;$&quot;* &quot;-&quot;??_);_(@_)"/>
  </numFmts>
  <fonts count="6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i/>
      <sz val="10"/>
      <color rgb="FFFF0000"/>
      <name val="Arial"/>
      <family val="2"/>
    </font>
    <font>
      <sz val="1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7">
    <xf numFmtId="0" fontId="0" fillId="0" borderId="0" xfId="0"/>
    <xf numFmtId="8" fontId="2" fillId="0" borderId="1" xfId="0" applyNumberFormat="1" applyFont="1" applyBorder="1" applyAlignment="1" applyProtection="1"/>
    <xf numFmtId="164" fontId="2" fillId="0" borderId="2" xfId="0" applyNumberFormat="1" applyFont="1" applyBorder="1" applyAlignment="1" applyProtection="1"/>
    <xf numFmtId="8" fontId="2" fillId="0" borderId="2" xfId="0" applyNumberFormat="1" applyFont="1" applyBorder="1" applyAlignment="1" applyProtection="1"/>
    <xf numFmtId="0" fontId="0" fillId="0" borderId="0" xfId="0"/>
    <xf numFmtId="0" fontId="1" fillId="0" borderId="0" xfId="0" applyFont="1" applyAlignment="1" applyProtection="1"/>
    <xf numFmtId="0" fontId="2" fillId="0" borderId="0" xfId="0" applyFont="1" applyAlignment="1" applyProtection="1"/>
    <xf numFmtId="2" fontId="2" fillId="0" borderId="1" xfId="0" applyNumberFormat="1" applyFont="1" applyBorder="1" applyAlignment="1" applyProtection="1"/>
    <xf numFmtId="0" fontId="2" fillId="0" borderId="2" xfId="0" applyFont="1" applyBorder="1" applyAlignment="1" applyProtection="1"/>
    <xf numFmtId="0" fontId="3" fillId="0" borderId="0" xfId="0" applyFont="1" applyAlignment="1" applyProtection="1"/>
    <xf numFmtId="8" fontId="2" fillId="0" borderId="0" xfId="0" applyNumberFormat="1" applyFont="1" applyBorder="1" applyAlignment="1" applyProtection="1"/>
    <xf numFmtId="0" fontId="3" fillId="0" borderId="0" xfId="1" applyFont="1" applyAlignment="1" applyProtection="1"/>
    <xf numFmtId="6" fontId="2" fillId="0" borderId="2" xfId="0" applyNumberFormat="1" applyFont="1" applyBorder="1" applyAlignment="1" applyProtection="1"/>
    <xf numFmtId="164" fontId="2" fillId="0" borderId="0" xfId="0" applyNumberFormat="1" applyFont="1" applyBorder="1" applyAlignment="1" applyProtection="1"/>
    <xf numFmtId="1" fontId="2" fillId="0" borderId="2" xfId="0" applyNumberFormat="1" applyFont="1" applyBorder="1" applyAlignment="1" applyProtection="1"/>
    <xf numFmtId="2" fontId="2" fillId="0" borderId="0" xfId="0" applyNumberFormat="1" applyFont="1" applyBorder="1" applyAlignment="1" applyProtection="1"/>
    <xf numFmtId="44" fontId="0" fillId="0" borderId="3" xfId="0" applyNumberFormat="1" applyBorder="1"/>
    <xf numFmtId="44" fontId="0" fillId="0" borderId="0" xfId="0" applyNumberFormat="1" applyBorder="1"/>
    <xf numFmtId="165" fontId="0" fillId="0" borderId="0" xfId="0" applyNumberFormat="1"/>
    <xf numFmtId="44" fontId="0" fillId="0" borderId="0" xfId="0" applyNumberFormat="1"/>
    <xf numFmtId="44" fontId="5" fillId="0" borderId="0" xfId="4" applyNumberFormat="1"/>
    <xf numFmtId="165" fontId="5" fillId="0" borderId="0" xfId="5" applyNumberFormat="1"/>
    <xf numFmtId="166" fontId="5" fillId="0" borderId="0" xfId="4" applyNumberFormat="1"/>
    <xf numFmtId="165" fontId="0" fillId="0" borderId="0" xfId="3" applyNumberFormat="1" applyFont="1"/>
    <xf numFmtId="1" fontId="2" fillId="0" borderId="2" xfId="6" applyNumberFormat="1" applyFont="1" applyBorder="1" applyAlignment="1" applyProtection="1"/>
    <xf numFmtId="10" fontId="2" fillId="0" borderId="4" xfId="0" applyNumberFormat="1" applyFont="1" applyBorder="1" applyAlignment="1" applyProtection="1"/>
    <xf numFmtId="10" fontId="2" fillId="0" borderId="3" xfId="0" applyNumberFormat="1" applyFont="1" applyBorder="1" applyAlignment="1" applyProtection="1"/>
  </cellXfs>
  <cellStyles count="7">
    <cellStyle name="Currency 2" xfId="4"/>
    <cellStyle name="Currency 2 2" xfId="6"/>
    <cellStyle name="Normal" xfId="0" builtinId="0"/>
    <cellStyle name="Normal 2" xfId="1"/>
    <cellStyle name="Normal 3" xfId="2"/>
    <cellStyle name="Percent" xfId="3" builtinId="5"/>
    <cellStyle name="Percent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FV vs Periods per Year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'Ex 4 FV Cont Cpdg'!$C$12</c:f>
              <c:strCache>
                <c:ptCount val="1"/>
                <c:pt idx="0">
                  <c:v>FV</c:v>
                </c:pt>
              </c:strCache>
            </c:strRef>
          </c:tx>
          <c:cat>
            <c:strRef>
              <c:f>'Ex 4 FV Cont Cpdg'!$B$13:$B$22</c:f>
              <c:strCache>
                <c:ptCount val="10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8</c:v>
                </c:pt>
                <c:pt idx="4">
                  <c:v>16</c:v>
                </c:pt>
                <c:pt idx="5">
                  <c:v>32</c:v>
                </c:pt>
                <c:pt idx="6">
                  <c:v>64</c:v>
                </c:pt>
                <c:pt idx="7">
                  <c:v>128</c:v>
                </c:pt>
                <c:pt idx="8">
                  <c:v>256</c:v>
                </c:pt>
                <c:pt idx="9">
                  <c:v>Cont</c:v>
                </c:pt>
              </c:strCache>
            </c:strRef>
          </c:cat>
          <c:val>
            <c:numRef>
              <c:f>'Ex 4 FV Cont Cpdg'!$C$13:$C$22</c:f>
              <c:numCache>
                <c:formatCode>_("$"* #,##0.00_);_("$"* \(#,##0.00\);_("$"* "-"??_);_(@_)</c:formatCode>
                <c:ptCount val="10"/>
                <c:pt idx="0">
                  <c:v>1120</c:v>
                </c:pt>
                <c:pt idx="1">
                  <c:v>1123.6000000000001</c:v>
                </c:pt>
                <c:pt idx="2">
                  <c:v>1125.5088099999998</c:v>
                </c:pt>
                <c:pt idx="3">
                  <c:v>1126.4925865953057</c:v>
                </c:pt>
                <c:pt idx="4">
                  <c:v>1126.9921136890912</c:v>
                </c:pt>
                <c:pt idx="5">
                  <c:v>1127.2438256218643</c:v>
                </c:pt>
                <c:pt idx="6">
                  <c:v>1127.3701736320609</c:v>
                </c:pt>
                <c:pt idx="7">
                  <c:v>1127.4334712736663</c:v>
                </c:pt>
                <c:pt idx="8">
                  <c:v>1127.4651510822389</c:v>
                </c:pt>
                <c:pt idx="9">
                  <c:v>1127.4968515793757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385024"/>
        <c:axId val="174386560"/>
      </c:lineChart>
      <c:catAx>
        <c:axId val="174385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4386560"/>
        <c:crosses val="autoZero"/>
        <c:auto val="1"/>
        <c:lblAlgn val="ctr"/>
        <c:lblOffset val="100"/>
        <c:noMultiLvlLbl val="0"/>
      </c:catAx>
      <c:valAx>
        <c:axId val="174386560"/>
        <c:scaling>
          <c:orientation val="minMax"/>
        </c:scaling>
        <c:delete val="0"/>
        <c:axPos val="l"/>
        <c:majorGridlines/>
        <c:numFmt formatCode="_(&quot;$&quot;* #,##0.00_);_(&quot;$&quot;* \(#,##0.00\);_(&quot;$&quot;* &quot;-&quot;??_);_(@_)" sourceLinked="1"/>
        <c:majorTickMark val="out"/>
        <c:minorTickMark val="none"/>
        <c:tickLblPos val="nextTo"/>
        <c:crossAx val="1743850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FV vs Periods per Year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'Ex 8 FV Cont Cpdg'!$C$12</c:f>
              <c:strCache>
                <c:ptCount val="1"/>
                <c:pt idx="0">
                  <c:v>FV</c:v>
                </c:pt>
              </c:strCache>
            </c:strRef>
          </c:tx>
          <c:cat>
            <c:strRef>
              <c:f>'Ex 8 FV Cont Cpdg'!$B$13:$B$22</c:f>
              <c:strCache>
                <c:ptCount val="10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8</c:v>
                </c:pt>
                <c:pt idx="4">
                  <c:v>16</c:v>
                </c:pt>
                <c:pt idx="5">
                  <c:v>32</c:v>
                </c:pt>
                <c:pt idx="6">
                  <c:v>64</c:v>
                </c:pt>
                <c:pt idx="7">
                  <c:v>128</c:v>
                </c:pt>
                <c:pt idx="8">
                  <c:v>256</c:v>
                </c:pt>
                <c:pt idx="9">
                  <c:v>Cont</c:v>
                </c:pt>
              </c:strCache>
            </c:strRef>
          </c:cat>
          <c:val>
            <c:numRef>
              <c:f>'Ex 8 FV Cont Cpdg'!$C$13:$C$22</c:f>
              <c:numCache>
                <c:formatCode>_("$"* #,##0.00_);_("$"* \(#,##0.00\);_("$"* "-"??_);_(@_)</c:formatCode>
                <c:ptCount val="10"/>
                <c:pt idx="0">
                  <c:v>1762.3416832000005</c:v>
                </c:pt>
                <c:pt idx="1">
                  <c:v>1790.8476965428547</c:v>
                </c:pt>
                <c:pt idx="2">
                  <c:v>1806.1112346694133</c:v>
                </c:pt>
                <c:pt idx="3">
                  <c:v>1814.0184086689414</c:v>
                </c:pt>
                <c:pt idx="4">
                  <c:v>1818.0439803895431</c:v>
                </c:pt>
                <c:pt idx="5">
                  <c:v>1820.0751739675711</c:v>
                </c:pt>
                <c:pt idx="6">
                  <c:v>1821.0954254354838</c:v>
                </c:pt>
                <c:pt idx="7">
                  <c:v>1821.6067215167191</c:v>
                </c:pt>
                <c:pt idx="8">
                  <c:v>1821.8626629841422</c:v>
                </c:pt>
                <c:pt idx="9">
                  <c:v>1822.1188003905088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890432"/>
        <c:axId val="175891968"/>
      </c:lineChart>
      <c:catAx>
        <c:axId val="175890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5891968"/>
        <c:crosses val="autoZero"/>
        <c:auto val="1"/>
        <c:lblAlgn val="ctr"/>
        <c:lblOffset val="100"/>
        <c:noMultiLvlLbl val="0"/>
      </c:catAx>
      <c:valAx>
        <c:axId val="175891968"/>
        <c:scaling>
          <c:orientation val="minMax"/>
        </c:scaling>
        <c:delete val="0"/>
        <c:axPos val="l"/>
        <c:majorGridlines/>
        <c:numFmt formatCode="_(&quot;$&quot;* #,##0.00_);_(&quot;$&quot;* \(#,##0.00\);_(&quot;$&quot;* &quot;-&quot;??_);_(@_)" sourceLinked="1"/>
        <c:majorTickMark val="out"/>
        <c:minorTickMark val="none"/>
        <c:tickLblPos val="nextTo"/>
        <c:crossAx val="1758904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7</xdr:row>
      <xdr:rowOff>76200</xdr:rowOff>
    </xdr:from>
    <xdr:to>
      <xdr:col>11</xdr:col>
      <xdr:colOff>361950</xdr:colOff>
      <xdr:row>24</xdr:row>
      <xdr:rowOff>57150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7</xdr:row>
      <xdr:rowOff>76200</xdr:rowOff>
    </xdr:from>
    <xdr:to>
      <xdr:col>11</xdr:col>
      <xdr:colOff>361950</xdr:colOff>
      <xdr:row>24</xdr:row>
      <xdr:rowOff>57150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/>
  </sheetViews>
  <sheetFormatPr defaultColWidth="9.140625" defaultRowHeight="12.75" x14ac:dyDescent="0.2"/>
  <cols>
    <col min="1" max="1" width="5.28515625" style="4" customWidth="1"/>
    <col min="2" max="2" width="19.7109375" style="5" bestFit="1" customWidth="1"/>
    <col min="3" max="3" width="11.7109375" style="4" bestFit="1" customWidth="1"/>
    <col min="4" max="4" width="11" style="4" customWidth="1"/>
    <col min="5" max="5" width="9.140625" style="4" customWidth="1"/>
    <col min="6" max="9" width="9.140625" style="4"/>
    <col min="10" max="10" width="9.140625" style="4" customWidth="1"/>
    <col min="11" max="16384" width="9.140625" style="4"/>
  </cols>
  <sheetData>
    <row r="1" spans="1:10" s="5" customFormat="1" x14ac:dyDescent="0.2">
      <c r="A1" s="4" t="s">
        <v>3</v>
      </c>
      <c r="C1" s="4"/>
      <c r="D1" s="4"/>
      <c r="E1" s="4"/>
      <c r="F1" s="4"/>
      <c r="G1" s="4"/>
      <c r="H1" s="4"/>
      <c r="I1" s="4"/>
    </row>
    <row r="2" spans="1:10" s="5" customFormat="1" x14ac:dyDescent="0.2">
      <c r="B2" s="6" t="s">
        <v>0</v>
      </c>
      <c r="C2" s="3">
        <v>1000</v>
      </c>
      <c r="D2" s="11"/>
    </row>
    <row r="3" spans="1:10" s="5" customFormat="1" x14ac:dyDescent="0.2">
      <c r="B3" s="6" t="s">
        <v>5</v>
      </c>
      <c r="C3" s="2">
        <v>0.12</v>
      </c>
      <c r="D3" s="6"/>
    </row>
    <row r="4" spans="1:10" s="5" customFormat="1" x14ac:dyDescent="0.2">
      <c r="B4" s="6" t="s">
        <v>8</v>
      </c>
      <c r="C4" s="14">
        <v>1</v>
      </c>
      <c r="D4" s="6"/>
    </row>
    <row r="5" spans="1:10" s="5" customFormat="1" x14ac:dyDescent="0.2">
      <c r="B5" s="6" t="s">
        <v>1</v>
      </c>
      <c r="C5" s="8">
        <v>1</v>
      </c>
      <c r="D5" s="6"/>
      <c r="J5" s="6"/>
    </row>
    <row r="7" spans="1:10" ht="13.5" thickBot="1" x14ac:dyDescent="0.25">
      <c r="A7" s="4" t="s">
        <v>4</v>
      </c>
    </row>
    <row r="8" spans="1:10" ht="13.5" thickBot="1" x14ac:dyDescent="0.25">
      <c r="A8" s="5"/>
      <c r="B8" s="6" t="s">
        <v>2</v>
      </c>
      <c r="C8" s="1">
        <f>C2*(1+(C3/C4))^(C5*C4)</f>
        <v>1120</v>
      </c>
      <c r="D8" s="1">
        <f>FV(C3/C4,C5*C4,0,-C2)</f>
        <v>1120</v>
      </c>
      <c r="F8" s="5"/>
      <c r="G8" s="5"/>
      <c r="H8" s="5"/>
      <c r="I8" s="5"/>
    </row>
    <row r="9" spans="1:10" x14ac:dyDescent="0.2">
      <c r="A9" s="5"/>
      <c r="B9" s="6"/>
      <c r="C9" s="10"/>
      <c r="F9" s="5"/>
      <c r="G9" s="5"/>
      <c r="H9" s="5"/>
      <c r="I9" s="5"/>
    </row>
    <row r="10" spans="1:10" x14ac:dyDescent="0.2">
      <c r="B10" s="5" t="s">
        <v>11</v>
      </c>
      <c r="C10" s="18">
        <f>(C8/C2)^(1/C5)-1</f>
        <v>0.12000000000000011</v>
      </c>
      <c r="D10" s="18">
        <f>RATE(C5,0,-C2,D8)</f>
        <v>0.12000000000000002</v>
      </c>
      <c r="E10" s="18">
        <f>((1+(C3/C4))^C4)-1</f>
        <v>0.12000000000000011</v>
      </c>
      <c r="F10" s="23">
        <f>EFFECT(C3,C4)</f>
        <v>0.12000000000000011</v>
      </c>
    </row>
  </sheetData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/>
  </sheetViews>
  <sheetFormatPr defaultRowHeight="12.75" x14ac:dyDescent="0.2"/>
  <cols>
    <col min="1" max="1" width="5.28515625" style="4" customWidth="1"/>
    <col min="2" max="2" width="18.85546875" style="5" bestFit="1" customWidth="1"/>
    <col min="3" max="3" width="12.28515625" style="4" bestFit="1" customWidth="1"/>
    <col min="4" max="4" width="11" style="4" customWidth="1"/>
    <col min="5" max="5" width="9.140625" style="4" customWidth="1"/>
    <col min="6" max="16384" width="9.140625" style="4"/>
  </cols>
  <sheetData>
    <row r="1" spans="1:6" x14ac:dyDescent="0.2">
      <c r="A1" s="4" t="s">
        <v>3</v>
      </c>
    </row>
    <row r="2" spans="1:6" s="5" customFormat="1" x14ac:dyDescent="0.2">
      <c r="B2" s="6" t="s">
        <v>5</v>
      </c>
      <c r="C2" s="2">
        <v>0.05</v>
      </c>
      <c r="D2" s="11"/>
    </row>
    <row r="3" spans="1:6" s="5" customFormat="1" x14ac:dyDescent="0.2">
      <c r="B3" s="6" t="s">
        <v>8</v>
      </c>
      <c r="C3" s="8">
        <v>2</v>
      </c>
      <c r="D3" s="6"/>
    </row>
    <row r="4" spans="1:6" s="5" customFormat="1" x14ac:dyDescent="0.2">
      <c r="B4" s="6" t="s">
        <v>1</v>
      </c>
      <c r="C4" s="8">
        <v>15</v>
      </c>
      <c r="D4" s="6"/>
    </row>
    <row r="5" spans="1:6" s="5" customFormat="1" x14ac:dyDescent="0.2">
      <c r="B5" s="6" t="s">
        <v>2</v>
      </c>
      <c r="C5" s="3">
        <v>75000</v>
      </c>
      <c r="D5" s="4"/>
    </row>
    <row r="7" spans="1:6" ht="13.5" thickBot="1" x14ac:dyDescent="0.25">
      <c r="A7" s="4" t="s">
        <v>4</v>
      </c>
    </row>
    <row r="8" spans="1:6" s="5" customFormat="1" ht="13.5" thickBot="1" x14ac:dyDescent="0.25">
      <c r="B8" s="6" t="s">
        <v>0</v>
      </c>
      <c r="C8" s="1">
        <f>C5/(1+(C2/C3))^(C4*C3)</f>
        <v>35755.701388572808</v>
      </c>
      <c r="D8" s="1">
        <f>-PV(C2/C3,C4*C3,0,C5)</f>
        <v>35755.701388572808</v>
      </c>
      <c r="E8" s="6"/>
    </row>
    <row r="9" spans="1:6" s="5" customFormat="1" x14ac:dyDescent="0.2">
      <c r="B9" s="6"/>
      <c r="C9" s="10"/>
      <c r="D9" s="10"/>
      <c r="E9" s="6"/>
    </row>
    <row r="10" spans="1:6" x14ac:dyDescent="0.2">
      <c r="B10" s="5" t="s">
        <v>11</v>
      </c>
      <c r="C10" s="18">
        <f>(C5/C8)^(1/C4)-1</f>
        <v>5.062499999999992E-2</v>
      </c>
      <c r="D10" s="18">
        <f>RATE(C4,0,-D8,C5)</f>
        <v>5.0624999999999962E-2</v>
      </c>
      <c r="E10" s="18">
        <f>((1+(C2/C3))^C3)-1</f>
        <v>5.062499999999992E-2</v>
      </c>
      <c r="F10" s="18">
        <f>EFFECT(C2,C3)</f>
        <v>5.062499999999992E-2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/>
  </sheetViews>
  <sheetFormatPr defaultColWidth="9.140625" defaultRowHeight="12.75" x14ac:dyDescent="0.2"/>
  <cols>
    <col min="1" max="1" width="5.28515625" style="4" customWidth="1"/>
    <col min="2" max="2" width="18.85546875" style="5" bestFit="1" customWidth="1"/>
    <col min="3" max="4" width="11" style="4" customWidth="1"/>
    <col min="5" max="5" width="9.140625" style="4" customWidth="1"/>
    <col min="6" max="9" width="9.140625" style="4"/>
    <col min="10" max="10" width="9.140625" style="4" customWidth="1"/>
    <col min="11" max="16384" width="9.140625" style="4"/>
  </cols>
  <sheetData>
    <row r="1" spans="1:10" s="5" customFormat="1" x14ac:dyDescent="0.2">
      <c r="A1" s="4" t="s">
        <v>3</v>
      </c>
      <c r="C1" s="4"/>
      <c r="D1" s="4"/>
      <c r="E1" s="4"/>
      <c r="F1" s="4"/>
      <c r="G1" s="4"/>
      <c r="H1" s="4"/>
      <c r="I1" s="4"/>
    </row>
    <row r="2" spans="1:10" s="5" customFormat="1" x14ac:dyDescent="0.2">
      <c r="B2" s="6" t="s">
        <v>0</v>
      </c>
      <c r="C2" s="3">
        <v>1</v>
      </c>
      <c r="D2" s="11"/>
      <c r="J2" s="6"/>
    </row>
    <row r="3" spans="1:10" s="5" customFormat="1" x14ac:dyDescent="0.2">
      <c r="B3" s="6" t="s">
        <v>8</v>
      </c>
      <c r="C3" s="24">
        <v>2</v>
      </c>
      <c r="D3" s="9"/>
      <c r="J3" s="6"/>
    </row>
    <row r="4" spans="1:10" s="5" customFormat="1" x14ac:dyDescent="0.2">
      <c r="B4" s="6" t="s">
        <v>1</v>
      </c>
      <c r="C4" s="8">
        <v>18</v>
      </c>
      <c r="D4" s="6"/>
    </row>
    <row r="5" spans="1:10" s="5" customFormat="1" x14ac:dyDescent="0.2">
      <c r="B5" s="6" t="s">
        <v>2</v>
      </c>
      <c r="C5" s="3">
        <v>3</v>
      </c>
      <c r="D5" s="6"/>
    </row>
    <row r="7" spans="1:10" ht="13.5" thickBot="1" x14ac:dyDescent="0.25">
      <c r="A7" s="4" t="s">
        <v>4</v>
      </c>
    </row>
    <row r="8" spans="1:10" ht="13.5" thickBot="1" x14ac:dyDescent="0.25">
      <c r="A8" s="5"/>
      <c r="B8" s="6" t="s">
        <v>7</v>
      </c>
      <c r="C8" s="25">
        <f>(C5/C2)^(1/(C4*C3))-1</f>
        <v>3.0987424952920728E-2</v>
      </c>
      <c r="D8" s="25">
        <f>RATE(C4*C3,0,-C2,C5)</f>
        <v>3.0987424952982168E-2</v>
      </c>
      <c r="E8" s="6"/>
      <c r="F8" s="5"/>
      <c r="G8" s="5"/>
      <c r="H8" s="5"/>
      <c r="I8" s="5"/>
    </row>
    <row r="9" spans="1:10" ht="13.5" thickBot="1" x14ac:dyDescent="0.25">
      <c r="A9" s="5"/>
      <c r="B9" s="6" t="s">
        <v>5</v>
      </c>
      <c r="C9" s="26">
        <f>C8*C3</f>
        <v>6.1974849905841456E-2</v>
      </c>
      <c r="D9" s="26">
        <f>D8*C3</f>
        <v>6.1974849905964337E-2</v>
      </c>
      <c r="E9" s="6"/>
      <c r="F9" s="5"/>
      <c r="G9" s="5"/>
      <c r="H9" s="5"/>
      <c r="I9" s="5"/>
    </row>
    <row r="10" spans="1:10" x14ac:dyDescent="0.2">
      <c r="A10" s="5"/>
      <c r="B10" s="6"/>
      <c r="C10" s="13"/>
      <c r="D10" s="10"/>
      <c r="E10" s="6"/>
      <c r="F10" s="5"/>
      <c r="G10" s="5"/>
      <c r="H10" s="5"/>
      <c r="I10" s="5"/>
    </row>
    <row r="11" spans="1:10" x14ac:dyDescent="0.2">
      <c r="B11" s="5" t="s">
        <v>11</v>
      </c>
      <c r="C11" s="18">
        <f>(C5/C2)^(1/C4)-1</f>
        <v>6.2935070411054284E-2</v>
      </c>
      <c r="D11" s="18">
        <f>RATE(C4,0,-C2,C5)</f>
        <v>6.2935070411172564E-2</v>
      </c>
      <c r="E11" s="18">
        <f>((1+C8)^C3)-1</f>
        <v>6.2935070411054284E-2</v>
      </c>
      <c r="F11" s="18">
        <f>EFFECT(C9,C3)</f>
        <v>6.2935070411054284E-2</v>
      </c>
    </row>
  </sheetData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/>
  </sheetViews>
  <sheetFormatPr defaultColWidth="9.140625" defaultRowHeight="12.75" x14ac:dyDescent="0.2"/>
  <cols>
    <col min="1" max="1" width="5.28515625" style="4" customWidth="1"/>
    <col min="2" max="2" width="18.85546875" style="5" bestFit="1" customWidth="1"/>
    <col min="3" max="4" width="11" style="4" customWidth="1"/>
    <col min="5" max="5" width="9.140625" style="4" customWidth="1"/>
    <col min="6" max="9" width="9.140625" style="4"/>
    <col min="10" max="11" width="9.140625" style="4" customWidth="1"/>
    <col min="12" max="16384" width="9.140625" style="4"/>
  </cols>
  <sheetData>
    <row r="1" spans="1:11" s="5" customFormat="1" x14ac:dyDescent="0.2">
      <c r="A1" s="4" t="s">
        <v>3</v>
      </c>
      <c r="C1" s="4"/>
      <c r="D1" s="4"/>
      <c r="E1" s="4"/>
      <c r="F1" s="4"/>
      <c r="G1" s="4"/>
      <c r="H1" s="4"/>
      <c r="I1" s="4"/>
    </row>
    <row r="2" spans="1:11" s="5" customFormat="1" x14ac:dyDescent="0.2">
      <c r="B2" s="6" t="s">
        <v>0</v>
      </c>
      <c r="C2" s="12">
        <v>150000</v>
      </c>
      <c r="D2" s="11"/>
    </row>
    <row r="3" spans="1:11" s="5" customFormat="1" x14ac:dyDescent="0.2">
      <c r="B3" s="6" t="s">
        <v>5</v>
      </c>
      <c r="C3" s="2">
        <v>0.08</v>
      </c>
      <c r="D3" s="6"/>
      <c r="K3" s="6"/>
    </row>
    <row r="4" spans="1:11" s="5" customFormat="1" x14ac:dyDescent="0.2">
      <c r="B4" s="6" t="s">
        <v>8</v>
      </c>
      <c r="C4" s="14">
        <v>2</v>
      </c>
      <c r="D4" s="6"/>
      <c r="K4" s="6"/>
    </row>
    <row r="5" spans="1:11" s="5" customFormat="1" x14ac:dyDescent="0.2">
      <c r="B5" s="6" t="s">
        <v>2</v>
      </c>
      <c r="C5" s="12">
        <v>1500000</v>
      </c>
      <c r="D5" s="6"/>
    </row>
    <row r="7" spans="1:11" ht="13.5" thickBot="1" x14ac:dyDescent="0.25">
      <c r="A7" s="4" t="s">
        <v>4</v>
      </c>
    </row>
    <row r="8" spans="1:11" ht="13.5" thickBot="1" x14ac:dyDescent="0.25">
      <c r="A8" s="5"/>
      <c r="B8" s="6" t="s">
        <v>6</v>
      </c>
      <c r="C8" s="7">
        <f>LOG(C5/C2)/LOG(1+(C3/C4))</f>
        <v>58.708394311830709</v>
      </c>
      <c r="D8" s="7">
        <f>NPER(C3/C4,0,-C2,C5)</f>
        <v>58.708394311830723</v>
      </c>
      <c r="F8" s="5"/>
      <c r="G8" s="5"/>
      <c r="H8" s="5"/>
      <c r="I8" s="5"/>
    </row>
    <row r="9" spans="1:11" ht="13.5" thickBot="1" x14ac:dyDescent="0.25">
      <c r="A9" s="5"/>
      <c r="B9" s="6" t="s">
        <v>1</v>
      </c>
      <c r="C9" s="7">
        <f>C8/C4</f>
        <v>29.354197155915355</v>
      </c>
      <c r="D9" s="7">
        <f>D8/C4</f>
        <v>29.354197155915362</v>
      </c>
      <c r="E9" s="6"/>
      <c r="F9" s="5"/>
      <c r="G9" s="5"/>
      <c r="H9" s="5"/>
      <c r="I9" s="5"/>
    </row>
    <row r="10" spans="1:11" x14ac:dyDescent="0.2">
      <c r="A10" s="5"/>
      <c r="B10" s="6"/>
      <c r="C10" s="15"/>
      <c r="D10" s="10"/>
      <c r="E10" s="6"/>
      <c r="F10" s="5"/>
      <c r="G10" s="5"/>
      <c r="H10" s="5"/>
      <c r="I10" s="5"/>
    </row>
    <row r="11" spans="1:11" x14ac:dyDescent="0.2">
      <c r="B11" s="5" t="s">
        <v>11</v>
      </c>
      <c r="C11" s="18">
        <f>(C5/C2)^(1/C9)-1</f>
        <v>8.1600000000000117E-2</v>
      </c>
      <c r="D11" s="18">
        <f>RATE(D9,0,-C2,C5)</f>
        <v>8.160000000000224E-2</v>
      </c>
      <c r="E11" s="18">
        <f>((1+(C3/C4))^C4)-1</f>
        <v>8.1600000000000117E-2</v>
      </c>
      <c r="F11" s="23">
        <f>EFFECT(C3,C4)</f>
        <v>8.1600000000000117E-2</v>
      </c>
    </row>
  </sheetData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/>
  </sheetViews>
  <sheetFormatPr defaultColWidth="9.140625" defaultRowHeight="12.75" x14ac:dyDescent="0.2"/>
  <cols>
    <col min="1" max="1" width="5.28515625" style="4" customWidth="1"/>
    <col min="2" max="2" width="19.7109375" style="5" bestFit="1" customWidth="1"/>
    <col min="3" max="3" width="11.7109375" style="4" bestFit="1" customWidth="1"/>
    <col min="4" max="4" width="11" style="4" customWidth="1"/>
    <col min="5" max="5" width="9.140625" style="4" customWidth="1"/>
    <col min="6" max="9" width="9.140625" style="4"/>
    <col min="10" max="10" width="9.140625" style="4" customWidth="1"/>
    <col min="11" max="16384" width="9.140625" style="4"/>
  </cols>
  <sheetData>
    <row r="1" spans="1:10" s="5" customFormat="1" x14ac:dyDescent="0.2">
      <c r="A1" s="4" t="s">
        <v>3</v>
      </c>
      <c r="C1" s="4"/>
      <c r="D1" s="4"/>
      <c r="E1" s="4"/>
      <c r="F1" s="4"/>
      <c r="G1" s="4"/>
      <c r="H1" s="4"/>
      <c r="I1" s="4"/>
    </row>
    <row r="2" spans="1:10" s="5" customFormat="1" x14ac:dyDescent="0.2">
      <c r="B2" s="6" t="s">
        <v>0</v>
      </c>
      <c r="C2" s="3">
        <v>1000</v>
      </c>
      <c r="D2" s="11"/>
    </row>
    <row r="3" spans="1:10" s="5" customFormat="1" x14ac:dyDescent="0.2">
      <c r="B3" s="6" t="s">
        <v>5</v>
      </c>
      <c r="C3" s="2">
        <v>0.12</v>
      </c>
      <c r="D3" s="6"/>
    </row>
    <row r="4" spans="1:10" s="5" customFormat="1" x14ac:dyDescent="0.2">
      <c r="B4" s="6" t="s">
        <v>8</v>
      </c>
      <c r="C4" s="14">
        <v>4</v>
      </c>
      <c r="D4" s="6"/>
    </row>
    <row r="5" spans="1:10" s="5" customFormat="1" x14ac:dyDescent="0.2">
      <c r="B5" s="6" t="s">
        <v>1</v>
      </c>
      <c r="C5" s="8">
        <v>1</v>
      </c>
      <c r="D5" s="6"/>
      <c r="J5" s="6"/>
    </row>
    <row r="7" spans="1:10" ht="13.5" thickBot="1" x14ac:dyDescent="0.25">
      <c r="A7" s="4" t="s">
        <v>4</v>
      </c>
    </row>
    <row r="8" spans="1:10" ht="13.5" thickBot="1" x14ac:dyDescent="0.25">
      <c r="A8" s="5"/>
      <c r="B8" s="6" t="s">
        <v>2</v>
      </c>
      <c r="C8" s="1">
        <f>C2*(1+(C3/C4))^(C5*C4)</f>
        <v>1125.5088099999998</v>
      </c>
      <c r="D8" s="1">
        <f>FV(C3/C4,C5*C4,0,-C2)</f>
        <v>1125.5088099999998</v>
      </c>
      <c r="F8" s="5"/>
      <c r="G8" s="5"/>
      <c r="H8" s="5"/>
      <c r="I8" s="5"/>
    </row>
    <row r="9" spans="1:10" x14ac:dyDescent="0.2">
      <c r="A9" s="5"/>
      <c r="B9" s="6"/>
      <c r="C9" s="10"/>
      <c r="F9" s="5"/>
      <c r="G9" s="5"/>
      <c r="H9" s="5"/>
      <c r="I9" s="5"/>
    </row>
    <row r="10" spans="1:10" x14ac:dyDescent="0.2">
      <c r="B10" s="5" t="s">
        <v>11</v>
      </c>
      <c r="C10" s="18">
        <f>(C8/C2)^(1/C5)-1</f>
        <v>0.12550880999999992</v>
      </c>
      <c r="D10" s="18">
        <f>RATE(C5,0,-C2,D8)</f>
        <v>0.12550880999999983</v>
      </c>
      <c r="E10" s="18">
        <f>((1+(C3/C4))^C4)-1</f>
        <v>0.12550880999999992</v>
      </c>
      <c r="F10" s="23">
        <f>EFFECT(C3,C4)</f>
        <v>0.12550880999999992</v>
      </c>
    </row>
  </sheetData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/>
  </sheetViews>
  <sheetFormatPr defaultColWidth="9.140625" defaultRowHeight="12.75" x14ac:dyDescent="0.2"/>
  <cols>
    <col min="1" max="1" width="5.28515625" style="4" customWidth="1"/>
    <col min="2" max="2" width="19.7109375" style="5" bestFit="1" customWidth="1"/>
    <col min="3" max="3" width="11.7109375" style="4" bestFit="1" customWidth="1"/>
    <col min="4" max="4" width="11" style="4" customWidth="1"/>
    <col min="5" max="5" width="9.140625" style="4" customWidth="1"/>
    <col min="6" max="9" width="9.140625" style="4"/>
    <col min="10" max="10" width="9.140625" style="4" customWidth="1"/>
    <col min="11" max="16384" width="9.140625" style="4"/>
  </cols>
  <sheetData>
    <row r="1" spans="1:10" s="5" customFormat="1" x14ac:dyDescent="0.2">
      <c r="A1" s="4" t="s">
        <v>3</v>
      </c>
      <c r="C1" s="4"/>
      <c r="D1" s="4"/>
      <c r="E1" s="4"/>
      <c r="F1" s="4"/>
      <c r="G1" s="4"/>
      <c r="H1" s="4"/>
      <c r="I1" s="4"/>
    </row>
    <row r="2" spans="1:10" s="5" customFormat="1" x14ac:dyDescent="0.2">
      <c r="B2" s="6" t="s">
        <v>0</v>
      </c>
      <c r="C2" s="3">
        <v>1000</v>
      </c>
      <c r="D2" s="11"/>
    </row>
    <row r="3" spans="1:10" s="5" customFormat="1" x14ac:dyDescent="0.2">
      <c r="B3" s="6" t="s">
        <v>5</v>
      </c>
      <c r="C3" s="2">
        <v>0.12</v>
      </c>
      <c r="D3" s="6"/>
    </row>
    <row r="4" spans="1:10" s="5" customFormat="1" x14ac:dyDescent="0.2">
      <c r="B4" s="6" t="s">
        <v>8</v>
      </c>
      <c r="C4" s="14">
        <v>12</v>
      </c>
      <c r="D4" s="6"/>
    </row>
    <row r="5" spans="1:10" s="5" customFormat="1" x14ac:dyDescent="0.2">
      <c r="B5" s="6" t="s">
        <v>1</v>
      </c>
      <c r="C5" s="8">
        <v>1</v>
      </c>
      <c r="D5" s="6"/>
      <c r="J5" s="6"/>
    </row>
    <row r="7" spans="1:10" ht="13.5" thickBot="1" x14ac:dyDescent="0.25">
      <c r="A7" s="4" t="s">
        <v>4</v>
      </c>
    </row>
    <row r="8" spans="1:10" ht="13.5" thickBot="1" x14ac:dyDescent="0.25">
      <c r="A8" s="5"/>
      <c r="B8" s="6" t="s">
        <v>2</v>
      </c>
      <c r="C8" s="1">
        <f>C2*(1+(C3/C4))^(C5*C4)</f>
        <v>1126.8250301319697</v>
      </c>
      <c r="D8" s="1">
        <f>FV(C3/C4,C5*C4,0,-C2)</f>
        <v>1126.8250301319697</v>
      </c>
      <c r="F8" s="5"/>
      <c r="G8" s="5"/>
      <c r="H8" s="5"/>
      <c r="I8" s="5"/>
    </row>
    <row r="9" spans="1:10" x14ac:dyDescent="0.2">
      <c r="A9" s="5"/>
      <c r="B9" s="6"/>
      <c r="C9" s="10"/>
      <c r="F9" s="5"/>
      <c r="G9" s="5"/>
      <c r="H9" s="5"/>
      <c r="I9" s="5"/>
    </row>
    <row r="10" spans="1:10" x14ac:dyDescent="0.2">
      <c r="B10" s="5" t="s">
        <v>11</v>
      </c>
      <c r="C10" s="18">
        <f>(C8/C2)^(1/C5)-1</f>
        <v>0.12682503013196977</v>
      </c>
      <c r="D10" s="18">
        <f>RATE(C5,0,-C2,D8)</f>
        <v>0.12682503013196972</v>
      </c>
      <c r="E10" s="18">
        <f>((1+(C3/C4))^C4)-1</f>
        <v>0.12682503013196977</v>
      </c>
      <c r="F10" s="23">
        <f>EFFECT(C3,C4)</f>
        <v>0.12682503013196977</v>
      </c>
    </row>
  </sheetData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/>
  </sheetViews>
  <sheetFormatPr defaultRowHeight="12.75" x14ac:dyDescent="0.2"/>
  <cols>
    <col min="1" max="1" width="6" style="4" bestFit="1" customWidth="1"/>
    <col min="2" max="2" width="20.140625" style="4" customWidth="1"/>
    <col min="3" max="3" width="11.85546875" style="4" bestFit="1" customWidth="1"/>
    <col min="4" max="4" width="12.28515625" style="4" bestFit="1" customWidth="1"/>
    <col min="5" max="5" width="9.140625" style="4"/>
    <col min="6" max="6" width="11.85546875" style="4" bestFit="1" customWidth="1"/>
    <col min="7" max="16384" width="9.140625" style="4"/>
  </cols>
  <sheetData>
    <row r="1" spans="1:6" x14ac:dyDescent="0.2">
      <c r="A1" s="4" t="s">
        <v>3</v>
      </c>
    </row>
    <row r="2" spans="1:6" x14ac:dyDescent="0.2">
      <c r="B2" s="6" t="s">
        <v>0</v>
      </c>
      <c r="C2" s="3">
        <v>1000</v>
      </c>
    </row>
    <row r="3" spans="1:6" x14ac:dyDescent="0.2">
      <c r="B3" s="6" t="s">
        <v>5</v>
      </c>
      <c r="C3" s="2">
        <v>0.12</v>
      </c>
    </row>
    <row r="4" spans="1:6" x14ac:dyDescent="0.2">
      <c r="B4" s="6" t="s">
        <v>8</v>
      </c>
      <c r="C4" s="14" t="s">
        <v>9</v>
      </c>
    </row>
    <row r="5" spans="1:6" x14ac:dyDescent="0.2">
      <c r="B5" s="6" t="s">
        <v>1</v>
      </c>
      <c r="C5" s="8">
        <v>1</v>
      </c>
    </row>
    <row r="7" spans="1:6" ht="13.5" thickBot="1" x14ac:dyDescent="0.25">
      <c r="A7" s="4" t="s">
        <v>4</v>
      </c>
    </row>
    <row r="8" spans="1:6" ht="13.5" thickBot="1" x14ac:dyDescent="0.25">
      <c r="B8" s="4" t="s">
        <v>10</v>
      </c>
      <c r="C8" s="16">
        <f>C2*EXP(C3*C5)</f>
        <v>1127.4968515793757</v>
      </c>
    </row>
    <row r="9" spans="1:6" x14ac:dyDescent="0.2">
      <c r="C9" s="17"/>
    </row>
    <row r="10" spans="1:6" x14ac:dyDescent="0.2">
      <c r="B10" s="5" t="s">
        <v>11</v>
      </c>
      <c r="C10" s="18">
        <f>(C8/C2)^(1/C5)-1</f>
        <v>0.12749685157937574</v>
      </c>
      <c r="D10" s="18">
        <f>RATE(C5,0,-C2,C8)</f>
        <v>0.12749685157937576</v>
      </c>
    </row>
    <row r="12" spans="1:6" x14ac:dyDescent="0.2">
      <c r="B12" s="19" t="s">
        <v>12</v>
      </c>
      <c r="C12" s="19" t="s">
        <v>2</v>
      </c>
      <c r="D12" s="4" t="s">
        <v>13</v>
      </c>
    </row>
    <row r="13" spans="1:6" x14ac:dyDescent="0.2">
      <c r="B13" s="4">
        <v>1</v>
      </c>
      <c r="C13" s="20">
        <f t="shared" ref="C13:C21" si="0">$C$2*(1+($C$3/B13))^($C$5*B13)</f>
        <v>1120</v>
      </c>
      <c r="D13" s="21">
        <f t="shared" ref="D13:D22" si="1">(C13/$C$2)^(1/$C$5) - 1</f>
        <v>0.12000000000000011</v>
      </c>
      <c r="F13" s="22"/>
    </row>
    <row r="14" spans="1:6" x14ac:dyDescent="0.2">
      <c r="B14" s="4">
        <f t="shared" ref="B14:B21" si="2">B13*2</f>
        <v>2</v>
      </c>
      <c r="C14" s="20">
        <f t="shared" si="0"/>
        <v>1123.6000000000001</v>
      </c>
      <c r="D14" s="21">
        <f t="shared" si="1"/>
        <v>0.12360000000000015</v>
      </c>
    </row>
    <row r="15" spans="1:6" x14ac:dyDescent="0.2">
      <c r="B15" s="4">
        <f t="shared" si="2"/>
        <v>4</v>
      </c>
      <c r="C15" s="20">
        <f t="shared" si="0"/>
        <v>1125.5088099999998</v>
      </c>
      <c r="D15" s="21">
        <f t="shared" si="1"/>
        <v>0.12550880999999992</v>
      </c>
    </row>
    <row r="16" spans="1:6" x14ac:dyDescent="0.2">
      <c r="B16" s="4">
        <f t="shared" si="2"/>
        <v>8</v>
      </c>
      <c r="C16" s="20">
        <f t="shared" si="0"/>
        <v>1126.4925865953057</v>
      </c>
      <c r="D16" s="21">
        <f t="shared" si="1"/>
        <v>0.12649258659530571</v>
      </c>
    </row>
    <row r="17" spans="2:4" x14ac:dyDescent="0.2">
      <c r="B17" s="4">
        <f t="shared" si="2"/>
        <v>16</v>
      </c>
      <c r="C17" s="20">
        <f t="shared" si="0"/>
        <v>1126.9921136890912</v>
      </c>
      <c r="D17" s="21">
        <f t="shared" si="1"/>
        <v>0.12699211368909125</v>
      </c>
    </row>
    <row r="18" spans="2:4" x14ac:dyDescent="0.2">
      <c r="B18" s="4">
        <f t="shared" si="2"/>
        <v>32</v>
      </c>
      <c r="C18" s="20">
        <f t="shared" si="0"/>
        <v>1127.2438256218643</v>
      </c>
      <c r="D18" s="21">
        <f t="shared" si="1"/>
        <v>0.1272438256218642</v>
      </c>
    </row>
    <row r="19" spans="2:4" x14ac:dyDescent="0.2">
      <c r="B19" s="4">
        <f t="shared" si="2"/>
        <v>64</v>
      </c>
      <c r="C19" s="20">
        <f t="shared" si="0"/>
        <v>1127.3701736320609</v>
      </c>
      <c r="D19" s="21">
        <f t="shared" si="1"/>
        <v>0.12737017363206093</v>
      </c>
    </row>
    <row r="20" spans="2:4" x14ac:dyDescent="0.2">
      <c r="B20" s="4">
        <f t="shared" si="2"/>
        <v>128</v>
      </c>
      <c r="C20" s="20">
        <f t="shared" si="0"/>
        <v>1127.4334712736663</v>
      </c>
      <c r="D20" s="21">
        <f t="shared" si="1"/>
        <v>0.12743347127366622</v>
      </c>
    </row>
    <row r="21" spans="2:4" x14ac:dyDescent="0.2">
      <c r="B21" s="4">
        <f t="shared" si="2"/>
        <v>256</v>
      </c>
      <c r="C21" s="20">
        <f t="shared" si="0"/>
        <v>1127.4651510822389</v>
      </c>
      <c r="D21" s="21">
        <f t="shared" si="1"/>
        <v>0.12746515108223888</v>
      </c>
    </row>
    <row r="22" spans="2:4" x14ac:dyDescent="0.2">
      <c r="B22" s="4" t="s">
        <v>14</v>
      </c>
      <c r="C22" s="20">
        <f>C2*EXP(C3*C5)</f>
        <v>1127.4968515793757</v>
      </c>
      <c r="D22" s="21">
        <f t="shared" si="1"/>
        <v>0.12749685157937574</v>
      </c>
    </row>
  </sheetData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/>
  </sheetViews>
  <sheetFormatPr defaultColWidth="9.140625" defaultRowHeight="12.75" x14ac:dyDescent="0.2"/>
  <cols>
    <col min="1" max="1" width="5.28515625" style="4" customWidth="1"/>
    <col min="2" max="2" width="19.7109375" style="5" bestFit="1" customWidth="1"/>
    <col min="3" max="3" width="11.7109375" style="4" bestFit="1" customWidth="1"/>
    <col min="4" max="4" width="11" style="4" customWidth="1"/>
    <col min="5" max="5" width="9.140625" style="4" customWidth="1"/>
    <col min="6" max="9" width="9.140625" style="4"/>
    <col min="10" max="10" width="9.140625" style="4" customWidth="1"/>
    <col min="11" max="16384" width="9.140625" style="4"/>
  </cols>
  <sheetData>
    <row r="1" spans="1:10" s="5" customFormat="1" x14ac:dyDescent="0.2">
      <c r="A1" s="4" t="s">
        <v>3</v>
      </c>
      <c r="C1" s="4"/>
      <c r="D1" s="4"/>
      <c r="E1" s="4"/>
      <c r="F1" s="4"/>
      <c r="G1" s="4"/>
      <c r="H1" s="4"/>
      <c r="I1" s="4"/>
    </row>
    <row r="2" spans="1:10" s="5" customFormat="1" x14ac:dyDescent="0.2">
      <c r="B2" s="6" t="s">
        <v>0</v>
      </c>
      <c r="C2" s="3">
        <v>1000</v>
      </c>
      <c r="D2" s="11"/>
    </row>
    <row r="3" spans="1:10" s="5" customFormat="1" x14ac:dyDescent="0.2">
      <c r="B3" s="6" t="s">
        <v>5</v>
      </c>
      <c r="C3" s="2">
        <v>0.12</v>
      </c>
      <c r="D3" s="6"/>
    </row>
    <row r="4" spans="1:10" s="5" customFormat="1" x14ac:dyDescent="0.2">
      <c r="B4" s="6" t="s">
        <v>8</v>
      </c>
      <c r="C4" s="14">
        <v>1</v>
      </c>
      <c r="D4" s="6"/>
    </row>
    <row r="5" spans="1:10" s="5" customFormat="1" x14ac:dyDescent="0.2">
      <c r="B5" s="6" t="s">
        <v>1</v>
      </c>
      <c r="C5" s="8">
        <v>5</v>
      </c>
      <c r="D5" s="6"/>
      <c r="J5" s="6"/>
    </row>
    <row r="7" spans="1:10" ht="13.5" thickBot="1" x14ac:dyDescent="0.25">
      <c r="A7" s="4" t="s">
        <v>4</v>
      </c>
    </row>
    <row r="8" spans="1:10" ht="13.5" thickBot="1" x14ac:dyDescent="0.25">
      <c r="A8" s="5"/>
      <c r="B8" s="6" t="s">
        <v>2</v>
      </c>
      <c r="C8" s="1">
        <f>C2*(1+(C3/C4))^(C5*C4)</f>
        <v>1762.3416832000005</v>
      </c>
      <c r="D8" s="1">
        <f>FV(C3/C4,C5*C4,0,-C2)</f>
        <v>1762.3416832000005</v>
      </c>
      <c r="F8" s="5"/>
      <c r="G8" s="5"/>
      <c r="H8" s="5"/>
      <c r="I8" s="5"/>
    </row>
    <row r="9" spans="1:10" x14ac:dyDescent="0.2">
      <c r="A9" s="5"/>
      <c r="B9" s="6"/>
      <c r="C9" s="10"/>
      <c r="F9" s="5"/>
      <c r="G9" s="5"/>
      <c r="H9" s="5"/>
      <c r="I9" s="5"/>
    </row>
    <row r="10" spans="1:10" x14ac:dyDescent="0.2">
      <c r="B10" s="5" t="s">
        <v>11</v>
      </c>
      <c r="C10" s="18">
        <f>(C8/C2)^(1/C5)-1</f>
        <v>0.12000000000000011</v>
      </c>
      <c r="D10" s="18">
        <f>RATE(C5,0,-C2,D8)</f>
        <v>0.12000000000219083</v>
      </c>
      <c r="E10" s="18">
        <f>((1+(C3/C4))^C4)-1</f>
        <v>0.12000000000000011</v>
      </c>
      <c r="F10" s="23">
        <f>EFFECT(C3,C4)</f>
        <v>0.12000000000000011</v>
      </c>
    </row>
  </sheetData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/>
  </sheetViews>
  <sheetFormatPr defaultColWidth="9.140625" defaultRowHeight="12.75" x14ac:dyDescent="0.2"/>
  <cols>
    <col min="1" max="1" width="5.28515625" style="4" customWidth="1"/>
    <col min="2" max="2" width="19.7109375" style="5" bestFit="1" customWidth="1"/>
    <col min="3" max="3" width="11.7109375" style="4" bestFit="1" customWidth="1"/>
    <col min="4" max="4" width="11" style="4" customWidth="1"/>
    <col min="5" max="5" width="9.140625" style="4" customWidth="1"/>
    <col min="6" max="9" width="9.140625" style="4"/>
    <col min="10" max="10" width="9.140625" style="4" customWidth="1"/>
    <col min="11" max="16384" width="9.140625" style="4"/>
  </cols>
  <sheetData>
    <row r="1" spans="1:10" s="5" customFormat="1" x14ac:dyDescent="0.2">
      <c r="A1" s="4" t="s">
        <v>3</v>
      </c>
      <c r="C1" s="4"/>
      <c r="D1" s="4"/>
      <c r="E1" s="4"/>
      <c r="F1" s="4"/>
      <c r="G1" s="4"/>
      <c r="H1" s="4"/>
      <c r="I1" s="4"/>
    </row>
    <row r="2" spans="1:10" s="5" customFormat="1" x14ac:dyDescent="0.2">
      <c r="B2" s="6" t="s">
        <v>0</v>
      </c>
      <c r="C2" s="3">
        <v>1000</v>
      </c>
      <c r="D2" s="11"/>
    </row>
    <row r="3" spans="1:10" s="5" customFormat="1" x14ac:dyDescent="0.2">
      <c r="B3" s="6" t="s">
        <v>5</v>
      </c>
      <c r="C3" s="2">
        <v>0.12</v>
      </c>
      <c r="D3" s="6"/>
    </row>
    <row r="4" spans="1:10" s="5" customFormat="1" x14ac:dyDescent="0.2">
      <c r="B4" s="6" t="s">
        <v>8</v>
      </c>
      <c r="C4" s="14">
        <v>4</v>
      </c>
      <c r="D4" s="6"/>
    </row>
    <row r="5" spans="1:10" s="5" customFormat="1" x14ac:dyDescent="0.2">
      <c r="B5" s="6" t="s">
        <v>1</v>
      </c>
      <c r="C5" s="8">
        <v>5</v>
      </c>
      <c r="D5" s="6"/>
      <c r="J5" s="6"/>
    </row>
    <row r="7" spans="1:10" ht="13.5" thickBot="1" x14ac:dyDescent="0.25">
      <c r="A7" s="4" t="s">
        <v>4</v>
      </c>
    </row>
    <row r="8" spans="1:10" ht="13.5" thickBot="1" x14ac:dyDescent="0.25">
      <c r="A8" s="5"/>
      <c r="B8" s="6" t="s">
        <v>2</v>
      </c>
      <c r="C8" s="1">
        <f>C2*(1+(C3/C4))^(C5*C4)</f>
        <v>1806.1112346694133</v>
      </c>
      <c r="D8" s="1">
        <f>FV(C3/C4,C5*C4,0,-C2)</f>
        <v>1806.1112346694133</v>
      </c>
      <c r="F8" s="5"/>
      <c r="G8" s="5"/>
      <c r="H8" s="5"/>
      <c r="I8" s="5"/>
    </row>
    <row r="9" spans="1:10" x14ac:dyDescent="0.2">
      <c r="A9" s="5"/>
      <c r="B9" s="6"/>
      <c r="C9" s="10"/>
      <c r="F9" s="5"/>
      <c r="G9" s="5"/>
      <c r="H9" s="5"/>
      <c r="I9" s="5"/>
    </row>
    <row r="10" spans="1:10" x14ac:dyDescent="0.2">
      <c r="B10" s="5" t="s">
        <v>11</v>
      </c>
      <c r="C10" s="18">
        <f>(C8/C2)^(1/C5)-1</f>
        <v>0.12550880999999992</v>
      </c>
      <c r="D10" s="18">
        <f>RATE(C5,0,-C2,D8)</f>
        <v>0.12550881</v>
      </c>
      <c r="E10" s="18">
        <f>((1+(C3/C4))^C4)-1</f>
        <v>0.12550880999999992</v>
      </c>
      <c r="F10" s="23">
        <f>EFFECT(C3,C4)</f>
        <v>0.12550880999999992</v>
      </c>
    </row>
  </sheetData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/>
  </sheetViews>
  <sheetFormatPr defaultColWidth="9.140625" defaultRowHeight="12.75" x14ac:dyDescent="0.2"/>
  <cols>
    <col min="1" max="1" width="5.28515625" style="4" customWidth="1"/>
    <col min="2" max="2" width="19.7109375" style="5" bestFit="1" customWidth="1"/>
    <col min="3" max="3" width="11.7109375" style="4" bestFit="1" customWidth="1"/>
    <col min="4" max="4" width="11" style="4" customWidth="1"/>
    <col min="5" max="5" width="9.140625" style="4" customWidth="1"/>
    <col min="6" max="9" width="9.140625" style="4"/>
    <col min="10" max="10" width="9.140625" style="4" customWidth="1"/>
    <col min="11" max="16384" width="9.140625" style="4"/>
  </cols>
  <sheetData>
    <row r="1" spans="1:10" s="5" customFormat="1" x14ac:dyDescent="0.2">
      <c r="A1" s="4" t="s">
        <v>3</v>
      </c>
      <c r="C1" s="4"/>
      <c r="D1" s="4"/>
      <c r="E1" s="4"/>
      <c r="F1" s="4"/>
      <c r="G1" s="4"/>
      <c r="H1" s="4"/>
      <c r="I1" s="4"/>
    </row>
    <row r="2" spans="1:10" s="5" customFormat="1" x14ac:dyDescent="0.2">
      <c r="B2" s="6" t="s">
        <v>0</v>
      </c>
      <c r="C2" s="3">
        <v>1000</v>
      </c>
      <c r="D2" s="11"/>
    </row>
    <row r="3" spans="1:10" s="5" customFormat="1" x14ac:dyDescent="0.2">
      <c r="B3" s="6" t="s">
        <v>5</v>
      </c>
      <c r="C3" s="2">
        <v>0.12</v>
      </c>
      <c r="D3" s="6"/>
    </row>
    <row r="4" spans="1:10" s="5" customFormat="1" x14ac:dyDescent="0.2">
      <c r="B4" s="6" t="s">
        <v>8</v>
      </c>
      <c r="C4" s="14">
        <v>12</v>
      </c>
      <c r="D4" s="6"/>
    </row>
    <row r="5" spans="1:10" s="5" customFormat="1" x14ac:dyDescent="0.2">
      <c r="B5" s="6" t="s">
        <v>1</v>
      </c>
      <c r="C5" s="8">
        <v>5</v>
      </c>
      <c r="D5" s="6"/>
      <c r="J5" s="6"/>
    </row>
    <row r="7" spans="1:10" ht="13.5" thickBot="1" x14ac:dyDescent="0.25">
      <c r="A7" s="4" t="s">
        <v>4</v>
      </c>
    </row>
    <row r="8" spans="1:10" ht="13.5" thickBot="1" x14ac:dyDescent="0.25">
      <c r="A8" s="5"/>
      <c r="B8" s="6" t="s">
        <v>2</v>
      </c>
      <c r="C8" s="1">
        <f>C2*(1+(C3/C4))^(C5*C4)</f>
        <v>1816.6966985640913</v>
      </c>
      <c r="D8" s="1">
        <f>FV(C3/C4,C5*C4,0,-C2)</f>
        <v>1816.6966985640913</v>
      </c>
      <c r="F8" s="5"/>
      <c r="G8" s="5"/>
      <c r="H8" s="5"/>
      <c r="I8" s="5"/>
    </row>
    <row r="9" spans="1:10" x14ac:dyDescent="0.2">
      <c r="A9" s="5"/>
      <c r="B9" s="6"/>
      <c r="C9" s="10"/>
      <c r="F9" s="5"/>
      <c r="G9" s="5"/>
      <c r="H9" s="5"/>
      <c r="I9" s="5"/>
    </row>
    <row r="10" spans="1:10" x14ac:dyDescent="0.2">
      <c r="B10" s="5" t="s">
        <v>11</v>
      </c>
      <c r="C10" s="18">
        <f>(C8/C2)^(1/C5)-1</f>
        <v>0.12682503013196977</v>
      </c>
      <c r="D10" s="18">
        <f>RATE(C5,0,-C2,D8)</f>
        <v>0.12682503013196991</v>
      </c>
      <c r="E10" s="18">
        <f>((1+(C3/C4))^C4)-1</f>
        <v>0.12682503013196977</v>
      </c>
      <c r="F10" s="23">
        <f>EFFECT(C3,C4)</f>
        <v>0.12682503013196977</v>
      </c>
    </row>
  </sheetData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/>
  </sheetViews>
  <sheetFormatPr defaultRowHeight="12.75" x14ac:dyDescent="0.2"/>
  <cols>
    <col min="1" max="1" width="6" style="4" bestFit="1" customWidth="1"/>
    <col min="2" max="2" width="20.140625" style="4" customWidth="1"/>
    <col min="3" max="3" width="11.85546875" style="4" bestFit="1" customWidth="1"/>
    <col min="4" max="4" width="12.28515625" style="4" bestFit="1" customWidth="1"/>
    <col min="5" max="5" width="9.140625" style="4"/>
    <col min="6" max="6" width="11.85546875" style="4" bestFit="1" customWidth="1"/>
    <col min="7" max="16384" width="9.140625" style="4"/>
  </cols>
  <sheetData>
    <row r="1" spans="1:6" x14ac:dyDescent="0.2">
      <c r="A1" s="4" t="s">
        <v>3</v>
      </c>
    </row>
    <row r="2" spans="1:6" x14ac:dyDescent="0.2">
      <c r="B2" s="6" t="s">
        <v>0</v>
      </c>
      <c r="C2" s="3">
        <v>1000</v>
      </c>
    </row>
    <row r="3" spans="1:6" x14ac:dyDescent="0.2">
      <c r="B3" s="6" t="s">
        <v>5</v>
      </c>
      <c r="C3" s="2">
        <v>0.12</v>
      </c>
    </row>
    <row r="4" spans="1:6" x14ac:dyDescent="0.2">
      <c r="B4" s="6" t="s">
        <v>8</v>
      </c>
      <c r="C4" s="14" t="s">
        <v>9</v>
      </c>
    </row>
    <row r="5" spans="1:6" x14ac:dyDescent="0.2">
      <c r="B5" s="6" t="s">
        <v>1</v>
      </c>
      <c r="C5" s="8">
        <v>5</v>
      </c>
    </row>
    <row r="7" spans="1:6" ht="13.5" thickBot="1" x14ac:dyDescent="0.25">
      <c r="A7" s="4" t="s">
        <v>4</v>
      </c>
    </row>
    <row r="8" spans="1:6" ht="13.5" thickBot="1" x14ac:dyDescent="0.25">
      <c r="B8" s="4" t="s">
        <v>10</v>
      </c>
      <c r="C8" s="16">
        <f>C2*EXP(C3*C5)</f>
        <v>1822.1188003905088</v>
      </c>
    </row>
    <row r="9" spans="1:6" x14ac:dyDescent="0.2">
      <c r="C9" s="17"/>
    </row>
    <row r="10" spans="1:6" x14ac:dyDescent="0.2">
      <c r="B10" s="5" t="s">
        <v>11</v>
      </c>
      <c r="C10" s="18">
        <f>(C8/C2)^(1/C5)-1</f>
        <v>0.12749685157937574</v>
      </c>
      <c r="D10" s="18">
        <f>RATE(C5,0,-C2,C8)</f>
        <v>0.1274968515793756</v>
      </c>
    </row>
    <row r="12" spans="1:6" x14ac:dyDescent="0.2">
      <c r="B12" s="19" t="s">
        <v>12</v>
      </c>
      <c r="C12" s="19" t="s">
        <v>2</v>
      </c>
      <c r="D12" s="4" t="s">
        <v>13</v>
      </c>
    </row>
    <row r="13" spans="1:6" x14ac:dyDescent="0.2">
      <c r="B13" s="4">
        <v>1</v>
      </c>
      <c r="C13" s="20">
        <f t="shared" ref="C13:C21" si="0">$C$2*(1+($C$3/B13))^($C$5*B13)</f>
        <v>1762.3416832000005</v>
      </c>
      <c r="D13" s="21">
        <f t="shared" ref="D13:D22" si="1">(C13/$C$2)^(1/$C$5) - 1</f>
        <v>0.12000000000000011</v>
      </c>
      <c r="F13" s="22"/>
    </row>
    <row r="14" spans="1:6" x14ac:dyDescent="0.2">
      <c r="B14" s="4">
        <f t="shared" ref="B14:B21" si="2">B13*2</f>
        <v>2</v>
      </c>
      <c r="C14" s="20">
        <f t="shared" si="0"/>
        <v>1790.8476965428547</v>
      </c>
      <c r="D14" s="21">
        <f t="shared" si="1"/>
        <v>0.12360000000000015</v>
      </c>
    </row>
    <row r="15" spans="1:6" x14ac:dyDescent="0.2">
      <c r="B15" s="4">
        <f t="shared" si="2"/>
        <v>4</v>
      </c>
      <c r="C15" s="20">
        <f t="shared" si="0"/>
        <v>1806.1112346694133</v>
      </c>
      <c r="D15" s="21">
        <f t="shared" si="1"/>
        <v>0.12550880999999992</v>
      </c>
    </row>
    <row r="16" spans="1:6" x14ac:dyDescent="0.2">
      <c r="B16" s="4">
        <f t="shared" si="2"/>
        <v>8</v>
      </c>
      <c r="C16" s="20">
        <f t="shared" si="0"/>
        <v>1814.0184086689414</v>
      </c>
      <c r="D16" s="21">
        <f t="shared" si="1"/>
        <v>0.12649258659530571</v>
      </c>
    </row>
    <row r="17" spans="2:4" x14ac:dyDescent="0.2">
      <c r="B17" s="4">
        <f t="shared" si="2"/>
        <v>16</v>
      </c>
      <c r="C17" s="20">
        <f t="shared" si="0"/>
        <v>1818.0439803895431</v>
      </c>
      <c r="D17" s="21">
        <f t="shared" si="1"/>
        <v>0.12699211368909125</v>
      </c>
    </row>
    <row r="18" spans="2:4" x14ac:dyDescent="0.2">
      <c r="B18" s="4">
        <f t="shared" si="2"/>
        <v>32</v>
      </c>
      <c r="C18" s="20">
        <f t="shared" si="0"/>
        <v>1820.0751739675711</v>
      </c>
      <c r="D18" s="21">
        <f t="shared" si="1"/>
        <v>0.1272438256218642</v>
      </c>
    </row>
    <row r="19" spans="2:4" x14ac:dyDescent="0.2">
      <c r="B19" s="4">
        <f t="shared" si="2"/>
        <v>64</v>
      </c>
      <c r="C19" s="20">
        <f t="shared" si="0"/>
        <v>1821.0954254354838</v>
      </c>
      <c r="D19" s="21">
        <f t="shared" si="1"/>
        <v>0.12737017363206093</v>
      </c>
    </row>
    <row r="20" spans="2:4" x14ac:dyDescent="0.2">
      <c r="B20" s="4">
        <f t="shared" si="2"/>
        <v>128</v>
      </c>
      <c r="C20" s="20">
        <f t="shared" si="0"/>
        <v>1821.6067215167191</v>
      </c>
      <c r="D20" s="21">
        <f t="shared" si="1"/>
        <v>0.12743347127366622</v>
      </c>
    </row>
    <row r="21" spans="2:4" x14ac:dyDescent="0.2">
      <c r="B21" s="4">
        <f t="shared" si="2"/>
        <v>256</v>
      </c>
      <c r="C21" s="20">
        <f t="shared" si="0"/>
        <v>1821.8626629841422</v>
      </c>
      <c r="D21" s="21">
        <f t="shared" si="1"/>
        <v>0.12746515108223888</v>
      </c>
    </row>
    <row r="22" spans="2:4" x14ac:dyDescent="0.2">
      <c r="B22" s="4" t="s">
        <v>14</v>
      </c>
      <c r="C22" s="20">
        <f>C2*EXP(C3*C5)</f>
        <v>1822.1188003905088</v>
      </c>
      <c r="D22" s="21">
        <f t="shared" si="1"/>
        <v>0.12749685157937574</v>
      </c>
    </row>
  </sheetData>
  <pageMargins left="0.75" right="0.75" top="1" bottom="1" header="0.5" footer="0.5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/>
  </sheetViews>
  <sheetFormatPr defaultColWidth="9.140625" defaultRowHeight="12.75" x14ac:dyDescent="0.2"/>
  <cols>
    <col min="1" max="1" width="5.28515625" style="4" customWidth="1"/>
    <col min="2" max="2" width="19.7109375" style="5" bestFit="1" customWidth="1"/>
    <col min="3" max="4" width="11.7109375" style="4" bestFit="1" customWidth="1"/>
    <col min="5" max="5" width="9.140625" style="4" customWidth="1"/>
    <col min="6" max="9" width="9.140625" style="4"/>
    <col min="10" max="10" width="9.140625" style="4" customWidth="1"/>
    <col min="11" max="16384" width="9.140625" style="4"/>
  </cols>
  <sheetData>
    <row r="1" spans="1:10" s="5" customFormat="1" x14ac:dyDescent="0.2">
      <c r="A1" s="4" t="s">
        <v>3</v>
      </c>
      <c r="C1" s="4"/>
      <c r="D1" s="4"/>
      <c r="E1" s="4"/>
      <c r="F1" s="4"/>
      <c r="G1" s="4"/>
      <c r="H1" s="4"/>
      <c r="I1" s="4"/>
    </row>
    <row r="2" spans="1:10" s="5" customFormat="1" x14ac:dyDescent="0.2">
      <c r="B2" s="6" t="s">
        <v>0</v>
      </c>
      <c r="C2" s="3">
        <v>75000</v>
      </c>
      <c r="D2" s="11"/>
    </row>
    <row r="3" spans="1:10" s="5" customFormat="1" x14ac:dyDescent="0.2">
      <c r="B3" s="6" t="s">
        <v>5</v>
      </c>
      <c r="C3" s="2">
        <v>6.5000000000000002E-2</v>
      </c>
      <c r="D3" s="6"/>
    </row>
    <row r="4" spans="1:10" s="5" customFormat="1" x14ac:dyDescent="0.2">
      <c r="B4" s="6" t="s">
        <v>8</v>
      </c>
      <c r="C4" s="14">
        <v>2</v>
      </c>
      <c r="D4" s="6"/>
    </row>
    <row r="5" spans="1:10" s="5" customFormat="1" x14ac:dyDescent="0.2">
      <c r="B5" s="6" t="s">
        <v>1</v>
      </c>
      <c r="C5" s="8">
        <v>20</v>
      </c>
      <c r="D5" s="6"/>
      <c r="J5" s="6"/>
    </row>
    <row r="7" spans="1:10" ht="13.5" thickBot="1" x14ac:dyDescent="0.25">
      <c r="A7" s="4" t="s">
        <v>4</v>
      </c>
    </row>
    <row r="8" spans="1:10" ht="13.5" thickBot="1" x14ac:dyDescent="0.25">
      <c r="A8" s="5"/>
      <c r="B8" s="6" t="s">
        <v>2</v>
      </c>
      <c r="C8" s="1">
        <f>C2*(1+(C3/C4))^(C5*C4)</f>
        <v>269565.10755814007</v>
      </c>
      <c r="D8" s="1">
        <f>FV(C3/C4,C4*C5,0,-C2)</f>
        <v>269565.10755814007</v>
      </c>
      <c r="F8" s="5"/>
      <c r="G8" s="5"/>
      <c r="H8" s="5"/>
      <c r="I8" s="5"/>
    </row>
    <row r="9" spans="1:10" x14ac:dyDescent="0.2">
      <c r="A9" s="5"/>
      <c r="B9" s="6"/>
      <c r="C9" s="10"/>
      <c r="F9" s="5"/>
      <c r="G9" s="5"/>
      <c r="H9" s="5"/>
      <c r="I9" s="5"/>
    </row>
    <row r="10" spans="1:10" x14ac:dyDescent="0.2">
      <c r="B10" s="5" t="s">
        <v>11</v>
      </c>
      <c r="C10" s="18">
        <f>(C8/C2)^(1/C5)-1</f>
        <v>6.6056249999999928E-2</v>
      </c>
      <c r="D10" s="18">
        <f>RATE(C5,0,-C2,D8)</f>
        <v>6.6056250000000066E-2</v>
      </c>
      <c r="E10" s="18">
        <f>((1+(C3/C4))^C4)-1</f>
        <v>6.6056249999999928E-2</v>
      </c>
      <c r="F10" s="18">
        <f>EFFECT(C3,C4)</f>
        <v>6.6056249999999928E-2</v>
      </c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Ex 1 FV SubAnnual</vt:lpstr>
      <vt:lpstr>Ex 2 FV SubAnnual</vt:lpstr>
      <vt:lpstr>Ex 3 FV SubAnnual</vt:lpstr>
      <vt:lpstr>Ex 4 FV Cont Cpdg</vt:lpstr>
      <vt:lpstr>Ex 5 FV SubAnnual</vt:lpstr>
      <vt:lpstr>Ex 6 FV SubAnnual</vt:lpstr>
      <vt:lpstr>Ex 7 FV SubAnnual</vt:lpstr>
      <vt:lpstr>Ex 8 FV Cont Cpdg</vt:lpstr>
      <vt:lpstr>Ex 9 FV SubAnnual</vt:lpstr>
      <vt:lpstr>Ex 10 PV SubAnnual</vt:lpstr>
      <vt:lpstr>Ex 11 Rate SubAnnual</vt:lpstr>
      <vt:lpstr>Ex 12 Period SubAnnual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MBA Math TVM Annual tab solutions</dc:title>
  <dc:creator>Peter J. Regan</dc:creator>
  <dc:description>Copyright © 2006 DecisionClass, LLC.  All rights reserved.</dc:description>
  <cp:lastModifiedBy>Joe</cp:lastModifiedBy>
  <dcterms:created xsi:type="dcterms:W3CDTF">2006-04-11T13:28:51Z</dcterms:created>
  <dcterms:modified xsi:type="dcterms:W3CDTF">2014-07-09T20:23:40Z</dcterms:modified>
</cp:coreProperties>
</file>