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0" windowWidth="12120" windowHeight="8580"/>
  </bookViews>
  <sheets>
    <sheet name="Ex 1 PV Annual Bond 10y" sheetId="28" r:id="rId1"/>
    <sheet name="Ex 2 PV Annual Bond 8y" sheetId="29" r:id="rId2"/>
    <sheet name="Ex 3 PV SubAnnual Bond" sheetId="21" r:id="rId3"/>
    <sheet name="Ex 4 PV Annual Bond 9y" sheetId="30" r:id="rId4"/>
    <sheet name="Ex 5a PV SubAnnual Bond 7y" sheetId="31" r:id="rId5"/>
    <sheet name="Ex 5c PV SubAnnual Bond 7y" sheetId="32" r:id="rId6"/>
    <sheet name="Ex 6 PV SubAnnual Bond" sheetId="27" r:id="rId7"/>
  </sheets>
  <calcPr calcId="152511"/>
</workbook>
</file>

<file path=xl/calcChain.xml><?xml version="1.0" encoding="utf-8"?>
<calcChain xmlns="http://schemas.openxmlformats.org/spreadsheetml/2006/main">
  <c r="D22" i="27" l="1"/>
  <c r="E22" i="27" s="1"/>
  <c r="F22" i="27" s="1"/>
  <c r="G22" i="27" s="1"/>
  <c r="H22" i="27" s="1"/>
  <c r="I22" i="27" s="1"/>
  <c r="J22" i="27" s="1"/>
  <c r="K22" i="27" s="1"/>
  <c r="L22" i="27" s="1"/>
  <c r="M22" i="27" s="1"/>
  <c r="N22" i="27" s="1"/>
  <c r="O22" i="27" s="1"/>
  <c r="P22" i="27" s="1"/>
  <c r="Q22" i="27" s="1"/>
  <c r="R22" i="27" s="1"/>
  <c r="S22" i="27" s="1"/>
  <c r="T22" i="27" s="1"/>
  <c r="U22" i="27" s="1"/>
  <c r="D22" i="32"/>
  <c r="E22" i="32" s="1"/>
  <c r="F22" i="32" s="1"/>
  <c r="G22" i="32" s="1"/>
  <c r="H22" i="32"/>
  <c r="I22" i="32"/>
  <c r="J22" i="32"/>
  <c r="K22" i="32"/>
  <c r="L22" i="32" s="1"/>
  <c r="M22" i="32" s="1"/>
  <c r="N22" i="32" s="1"/>
  <c r="O22" i="32" s="1"/>
  <c r="P22" i="32"/>
  <c r="Q22" i="32"/>
  <c r="C12" i="32"/>
  <c r="C10" i="32"/>
  <c r="C9" i="32"/>
  <c r="C8" i="32"/>
  <c r="D22" i="31"/>
  <c r="E22" i="31"/>
  <c r="F22" i="31"/>
  <c r="G22" i="31"/>
  <c r="H22" i="31" s="1"/>
  <c r="I22" i="31" s="1"/>
  <c r="J22" i="31" s="1"/>
  <c r="K22" i="31" s="1"/>
  <c r="L22" i="31" s="1"/>
  <c r="M22" i="31" s="1"/>
  <c r="N22" i="31" s="1"/>
  <c r="O22" i="31" s="1"/>
  <c r="P22" i="31" s="1"/>
  <c r="Q22" i="31" s="1"/>
  <c r="C10" i="31"/>
  <c r="C9" i="31"/>
  <c r="C12" i="31"/>
  <c r="C8" i="31"/>
  <c r="D21" i="30"/>
  <c r="E21" i="30"/>
  <c r="F21" i="30" s="1"/>
  <c r="G21" i="30" s="1"/>
  <c r="H21" i="30" s="1"/>
  <c r="I21" i="30" s="1"/>
  <c r="J21" i="30"/>
  <c r="K21" i="30"/>
  <c r="L21" i="30"/>
  <c r="C18" i="30"/>
  <c r="C17" i="30"/>
  <c r="C16" i="30"/>
  <c r="D22" i="30" s="1"/>
  <c r="C15" i="30"/>
  <c r="D11" i="30"/>
  <c r="D9" i="30"/>
  <c r="C9" i="30"/>
  <c r="D7" i="30"/>
  <c r="C7" i="30"/>
  <c r="C7" i="29"/>
  <c r="D7" i="29"/>
  <c r="C9" i="29"/>
  <c r="C11" i="29"/>
  <c r="D9" i="29"/>
  <c r="D11" i="29"/>
  <c r="C15" i="29"/>
  <c r="C16" i="29"/>
  <c r="D22" i="29" s="1"/>
  <c r="E22" i="29" s="1"/>
  <c r="C17" i="29"/>
  <c r="C18" i="29"/>
  <c r="D21" i="29"/>
  <c r="E21" i="29"/>
  <c r="F21" i="29"/>
  <c r="G21" i="29"/>
  <c r="H21" i="29"/>
  <c r="I21" i="29" s="1"/>
  <c r="J21" i="29" s="1"/>
  <c r="K21" i="29" s="1"/>
  <c r="D23" i="29"/>
  <c r="C7" i="28"/>
  <c r="C11" i="28" s="1"/>
  <c r="D7" i="28"/>
  <c r="C9" i="28"/>
  <c r="D9" i="28"/>
  <c r="D11" i="28"/>
  <c r="C15" i="28"/>
  <c r="C16" i="28"/>
  <c r="D22" i="28"/>
  <c r="D23" i="28" s="1"/>
  <c r="C17" i="28"/>
  <c r="C18" i="28"/>
  <c r="D21" i="28"/>
  <c r="E21" i="28"/>
  <c r="F21" i="28"/>
  <c r="G21" i="28"/>
  <c r="H21" i="28"/>
  <c r="I21" i="28"/>
  <c r="J21" i="28"/>
  <c r="K21" i="28" s="1"/>
  <c r="L21" i="28" s="1"/>
  <c r="M21" i="28" s="1"/>
  <c r="E21" i="21"/>
  <c r="F21" i="21"/>
  <c r="G21" i="21"/>
  <c r="H21" i="21"/>
  <c r="I21" i="21"/>
  <c r="J21" i="21" s="1"/>
  <c r="K21" i="21" s="1"/>
  <c r="L21" i="21" s="1"/>
  <c r="M21" i="21"/>
  <c r="N21" i="21"/>
  <c r="O21" i="21"/>
  <c r="P21" i="21" s="1"/>
  <c r="Q21" i="21" s="1"/>
  <c r="R21" i="21" s="1"/>
  <c r="S21" i="21" s="1"/>
  <c r="D21" i="21"/>
  <c r="C9" i="21"/>
  <c r="C12" i="21"/>
  <c r="C10" i="21"/>
  <c r="C11" i="21" s="1"/>
  <c r="D15" i="21" s="1"/>
  <c r="C8" i="21"/>
  <c r="D13" i="21" s="1"/>
  <c r="C9" i="27"/>
  <c r="C12" i="27"/>
  <c r="D23" i="27" s="1"/>
  <c r="E23" i="27" s="1"/>
  <c r="E24" i="27" s="1"/>
  <c r="C10" i="27"/>
  <c r="C8" i="27"/>
  <c r="C11" i="27"/>
  <c r="D15" i="27" s="1"/>
  <c r="C15" i="27"/>
  <c r="F23" i="27"/>
  <c r="G23" i="27" s="1"/>
  <c r="C24" i="32"/>
  <c r="C11" i="32"/>
  <c r="C15" i="32" s="1"/>
  <c r="D15" i="32"/>
  <c r="C11" i="31"/>
  <c r="C24" i="31"/>
  <c r="C11" i="30"/>
  <c r="E22" i="28"/>
  <c r="D13" i="27"/>
  <c r="C23" i="21"/>
  <c r="F24" i="27"/>
  <c r="C15" i="31"/>
  <c r="D15" i="31"/>
  <c r="D23" i="30" l="1"/>
  <c r="E22" i="30"/>
  <c r="D17" i="31"/>
  <c r="D13" i="31"/>
  <c r="E23" i="29"/>
  <c r="F22" i="29"/>
  <c r="G24" i="27"/>
  <c r="H23" i="27"/>
  <c r="D23" i="32"/>
  <c r="D13" i="32"/>
  <c r="C13" i="32"/>
  <c r="C17" i="32" s="1"/>
  <c r="E23" i="28"/>
  <c r="F22" i="28"/>
  <c r="D24" i="27"/>
  <c r="D22" i="21"/>
  <c r="C13" i="21"/>
  <c r="C24" i="27"/>
  <c r="C13" i="27"/>
  <c r="C17" i="27" s="1"/>
  <c r="D17" i="21"/>
  <c r="C13" i="31"/>
  <c r="C17" i="31" s="1"/>
  <c r="D23" i="31"/>
  <c r="D17" i="27"/>
  <c r="D17" i="32"/>
  <c r="C15" i="21"/>
  <c r="D24" i="31" l="1"/>
  <c r="E23" i="31"/>
  <c r="F23" i="28"/>
  <c r="G22" i="28"/>
  <c r="G22" i="29"/>
  <c r="F23" i="29"/>
  <c r="D24" i="32"/>
  <c r="E23" i="32"/>
  <c r="C17" i="21"/>
  <c r="I23" i="27"/>
  <c r="H24" i="27"/>
  <c r="D23" i="21"/>
  <c r="E22" i="21"/>
  <c r="F22" i="30"/>
  <c r="E23" i="30"/>
  <c r="F22" i="21" l="1"/>
  <c r="E23" i="21"/>
  <c r="H22" i="29"/>
  <c r="G23" i="29"/>
  <c r="G23" i="28"/>
  <c r="H22" i="28"/>
  <c r="J23" i="27"/>
  <c r="I24" i="27"/>
  <c r="E24" i="31"/>
  <c r="F23" i="31"/>
  <c r="E24" i="32"/>
  <c r="F23" i="32"/>
  <c r="G22" i="30"/>
  <c r="F23" i="30"/>
  <c r="G23" i="32" l="1"/>
  <c r="F24" i="32"/>
  <c r="I22" i="29"/>
  <c r="H23" i="29"/>
  <c r="G23" i="31"/>
  <c r="F24" i="31"/>
  <c r="G22" i="21"/>
  <c r="F23" i="21"/>
  <c r="G23" i="30"/>
  <c r="H22" i="30"/>
  <c r="J24" i="27"/>
  <c r="K23" i="27"/>
  <c r="I22" i="28"/>
  <c r="H23" i="28"/>
  <c r="L23" i="27" l="1"/>
  <c r="K24" i="27"/>
  <c r="G24" i="31"/>
  <c r="H23" i="31"/>
  <c r="H23" i="30"/>
  <c r="I22" i="30"/>
  <c r="I23" i="29"/>
  <c r="J22" i="29"/>
  <c r="H23" i="32"/>
  <c r="G24" i="32"/>
  <c r="H22" i="21"/>
  <c r="G23" i="21"/>
  <c r="J22" i="28"/>
  <c r="I23" i="28"/>
  <c r="K22" i="28" l="1"/>
  <c r="J23" i="28"/>
  <c r="J22" i="30"/>
  <c r="I23" i="30"/>
  <c r="H23" i="21"/>
  <c r="I22" i="21"/>
  <c r="I23" i="31"/>
  <c r="H24" i="31"/>
  <c r="H24" i="32"/>
  <c r="I23" i="32"/>
  <c r="L24" i="27"/>
  <c r="M23" i="27"/>
  <c r="J23" i="29"/>
  <c r="K22" i="29"/>
  <c r="K23" i="29" s="1"/>
  <c r="C24" i="29" s="1"/>
  <c r="I24" i="31" l="1"/>
  <c r="J23" i="31"/>
  <c r="J22" i="21"/>
  <c r="I23" i="21"/>
  <c r="M24" i="27"/>
  <c r="N23" i="27"/>
  <c r="J23" i="32"/>
  <c r="I24" i="32"/>
  <c r="J23" i="30"/>
  <c r="K22" i="30"/>
  <c r="K23" i="28"/>
  <c r="L22" i="28"/>
  <c r="K23" i="32" l="1"/>
  <c r="J24" i="32"/>
  <c r="N24" i="27"/>
  <c r="O23" i="27"/>
  <c r="L23" i="28"/>
  <c r="M22" i="28"/>
  <c r="M23" i="28" s="1"/>
  <c r="C24" i="28" s="1"/>
  <c r="J23" i="21"/>
  <c r="K22" i="21"/>
  <c r="L22" i="30"/>
  <c r="L23" i="30" s="1"/>
  <c r="K23" i="30"/>
  <c r="J24" i="31"/>
  <c r="K23" i="31"/>
  <c r="L22" i="21" l="1"/>
  <c r="K23" i="21"/>
  <c r="K24" i="31"/>
  <c r="L23" i="31"/>
  <c r="O24" i="27"/>
  <c r="P23" i="27"/>
  <c r="C24" i="30"/>
  <c r="L23" i="32"/>
  <c r="K24" i="32"/>
  <c r="M23" i="32" l="1"/>
  <c r="L24" i="32"/>
  <c r="Q23" i="27"/>
  <c r="P24" i="27"/>
  <c r="L24" i="31"/>
  <c r="M23" i="31"/>
  <c r="L23" i="21"/>
  <c r="M22" i="21"/>
  <c r="N22" i="21" l="1"/>
  <c r="M23" i="21"/>
  <c r="M24" i="31"/>
  <c r="N23" i="31"/>
  <c r="R23" i="27"/>
  <c r="Q24" i="27"/>
  <c r="N23" i="32"/>
  <c r="M24" i="32"/>
  <c r="O23" i="32" l="1"/>
  <c r="N24" i="32"/>
  <c r="S23" i="27"/>
  <c r="R24" i="27"/>
  <c r="N24" i="31"/>
  <c r="O23" i="31"/>
  <c r="N23" i="21"/>
  <c r="O22" i="21"/>
  <c r="O23" i="21" l="1"/>
  <c r="P22" i="21"/>
  <c r="P23" i="31"/>
  <c r="O24" i="31"/>
  <c r="T23" i="27"/>
  <c r="S24" i="27"/>
  <c r="O24" i="32"/>
  <c r="P23" i="32"/>
  <c r="Q23" i="32" l="1"/>
  <c r="Q24" i="32" s="1"/>
  <c r="P24" i="32"/>
  <c r="U23" i="27"/>
  <c r="U24" i="27" s="1"/>
  <c r="T24" i="27"/>
  <c r="Q23" i="31"/>
  <c r="Q24" i="31" s="1"/>
  <c r="P24" i="31"/>
  <c r="P23" i="21"/>
  <c r="Q22" i="21"/>
  <c r="Q23" i="21" l="1"/>
  <c r="R22" i="21"/>
  <c r="C25" i="31"/>
  <c r="C25" i="27"/>
  <c r="C25" i="32"/>
  <c r="S22" i="21" l="1"/>
  <c r="S23" i="21" s="1"/>
  <c r="R23" i="21"/>
  <c r="C24" i="21" l="1"/>
</calcChain>
</file>

<file path=xl/sharedStrings.xml><?xml version="1.0" encoding="utf-8"?>
<sst xmlns="http://schemas.openxmlformats.org/spreadsheetml/2006/main" count="132" uniqueCount="26">
  <si>
    <t>PV</t>
  </si>
  <si>
    <t># Periods/year</t>
  </si>
  <si>
    <t>Discount Rate</t>
  </si>
  <si>
    <t>Coupon Payment</t>
  </si>
  <si>
    <t>Interest Annuity PV</t>
  </si>
  <si>
    <t>Face Value</t>
  </si>
  <si>
    <t>Years to Maturity</t>
  </si>
  <si>
    <t>Principal PV</t>
  </si>
  <si>
    <t>Bond PV</t>
  </si>
  <si>
    <t>Stated Annual Coupon Rate</t>
  </si>
  <si>
    <t>Periods to Maturity</t>
  </si>
  <si>
    <t>Period Coupon Rate</t>
  </si>
  <si>
    <t>Period Discount Rate</t>
  </si>
  <si>
    <t>Stated Annual Discount Rate</t>
  </si>
  <si>
    <t>Effective Annual Discount Rate</t>
  </si>
  <si>
    <t>Period Coupon Payment</t>
  </si>
  <si>
    <t>Note: Uses effective annual discount rate and # years to maturity</t>
  </si>
  <si>
    <t>Note: Uses period discount rate and # periods to maturity</t>
  </si>
  <si>
    <t>Cash Flow</t>
  </si>
  <si>
    <t>PV Total</t>
  </si>
  <si>
    <t>PV Annual (basic formula)</t>
  </si>
  <si>
    <t>Year</t>
  </si>
  <si>
    <t>*note that this approach is hard coded for 10 years</t>
  </si>
  <si>
    <t>Approach 2: sum of PV for each year</t>
  </si>
  <si>
    <t>Approach 1: Direct formula</t>
  </si>
  <si>
    <t>*note that this approach is hard coded for 8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</si>
</sst>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8" fontId="0" fillId="0" borderId="0" xfId="0" applyNumberFormat="1"/>
    <xf numFmtId="44" fontId="1" fillId="0" borderId="1" xfId="1" applyBorder="1"/>
    <xf numFmtId="44" fontId="1" fillId="0" borderId="0" xfId="1" applyBorder="1"/>
    <xf numFmtId="8" fontId="0" fillId="0" borderId="0" xfId="0" applyNumberFormat="1" applyBorder="1"/>
    <xf numFmtId="44" fontId="0" fillId="0" borderId="1" xfId="0" applyNumberFormat="1" applyBorder="1"/>
    <xf numFmtId="165" fontId="1" fillId="0" borderId="0" xfId="1" applyNumberFormat="1"/>
    <xf numFmtId="44" fontId="1" fillId="0" borderId="0" xfId="1" applyNumberFormat="1"/>
    <xf numFmtId="44" fontId="0" fillId="0" borderId="0" xfId="0" applyNumberFormat="1" applyBorder="1"/>
    <xf numFmtId="10" fontId="1" fillId="0" borderId="0" xfId="3" applyNumberFormat="1"/>
    <xf numFmtId="10" fontId="1" fillId="0" borderId="0" xfId="3" applyNumberFormat="1" applyBorder="1"/>
    <xf numFmtId="10" fontId="1" fillId="0" borderId="0" xfId="3" applyNumberFormat="1" applyFont="1"/>
    <xf numFmtId="44" fontId="2" fillId="0" borderId="0" xfId="2"/>
    <xf numFmtId="10" fontId="2" fillId="0" borderId="0" xfId="4" applyNumberFormat="1" applyBorder="1"/>
    <xf numFmtId="165" fontId="2" fillId="0" borderId="0" xfId="2" applyNumberFormat="1"/>
    <xf numFmtId="44" fontId="2" fillId="0" borderId="1" xfId="2" applyBorder="1"/>
    <xf numFmtId="44" fontId="2" fillId="0" borderId="0" xfId="2" applyNumberFormat="1"/>
    <xf numFmtId="0" fontId="3" fillId="0" borderId="0" xfId="0" applyFont="1"/>
    <xf numFmtId="44" fontId="0" fillId="0" borderId="0" xfId="0" applyNumberFormat="1"/>
    <xf numFmtId="44" fontId="2" fillId="0" borderId="1" xfId="2" applyNumberFormat="1" applyBorder="1"/>
    <xf numFmtId="164" fontId="1" fillId="0" borderId="0" xfId="3" applyNumberFormat="1"/>
    <xf numFmtId="164" fontId="1" fillId="0" borderId="0" xfId="3" applyNumberFormat="1" applyFont="1"/>
  </cellXfs>
  <cellStyles count="5">
    <cellStyle name="Currency" xfId="1" builtinId="4"/>
    <cellStyle name="Currency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/>
  </sheetViews>
  <sheetFormatPr defaultRowHeight="12.75" x14ac:dyDescent="0.2"/>
  <cols>
    <col min="1" max="1" width="9.85546875" customWidth="1"/>
    <col min="2" max="2" width="24.5703125" customWidth="1"/>
    <col min="3" max="3" width="12.42578125" customWidth="1"/>
    <col min="4" max="4" width="11.28515625" bestFit="1" customWidth="1"/>
    <col min="11" max="11" width="10.28515625" bestFit="1" customWidth="1"/>
    <col min="13" max="13" width="10.28515625" bestFit="1" customWidth="1"/>
  </cols>
  <sheetData>
    <row r="1" spans="1:4" x14ac:dyDescent="0.2">
      <c r="A1" t="s">
        <v>24</v>
      </c>
    </row>
    <row r="2" spans="1:4" x14ac:dyDescent="0.2">
      <c r="B2" t="s">
        <v>5</v>
      </c>
      <c r="C2" s="14">
        <v>1000</v>
      </c>
    </row>
    <row r="3" spans="1:4" x14ac:dyDescent="0.2">
      <c r="B3" t="s">
        <v>3</v>
      </c>
      <c r="C3" s="14">
        <v>50</v>
      </c>
    </row>
    <row r="4" spans="1:4" x14ac:dyDescent="0.2">
      <c r="B4" t="s">
        <v>6</v>
      </c>
      <c r="C4">
        <v>10</v>
      </c>
    </row>
    <row r="5" spans="1:4" x14ac:dyDescent="0.2">
      <c r="B5" t="s">
        <v>2</v>
      </c>
      <c r="C5" s="13">
        <v>0.05</v>
      </c>
    </row>
    <row r="6" spans="1:4" ht="13.5" thickBot="1" x14ac:dyDescent="0.25"/>
    <row r="7" spans="1:4" ht="13.5" thickBot="1" x14ac:dyDescent="0.25">
      <c r="B7" t="s">
        <v>7</v>
      </c>
      <c r="C7" s="5">
        <f>C2/((1+C5)^C4)</f>
        <v>613.91325354075934</v>
      </c>
      <c r="D7" s="16">
        <f>-PV(C5,C4,0,C2)</f>
        <v>613.91325354075934</v>
      </c>
    </row>
    <row r="8" spans="1:4" ht="13.5" thickBot="1" x14ac:dyDescent="0.25">
      <c r="C8" s="8"/>
      <c r="D8" s="1"/>
    </row>
    <row r="9" spans="1:4" ht="13.5" thickBot="1" x14ac:dyDescent="0.25">
      <c r="B9" t="s">
        <v>4</v>
      </c>
      <c r="C9" s="5">
        <f>(C3/C5)*(1-(1/(1+C5))^C4)</f>
        <v>386.08674645924089</v>
      </c>
      <c r="D9" s="16">
        <f>-PV(C5,C4,C3,0)</f>
        <v>386.08674645924066</v>
      </c>
    </row>
    <row r="10" spans="1:4" ht="13.5" thickBot="1" x14ac:dyDescent="0.25"/>
    <row r="11" spans="1:4" ht="13.5" thickBot="1" x14ac:dyDescent="0.25">
      <c r="B11" t="s">
        <v>8</v>
      </c>
      <c r="C11" s="15">
        <f>C9+C7</f>
        <v>1000.0000000000002</v>
      </c>
      <c r="D11" s="15">
        <f>-PV(C5,C4,C3,C2)</f>
        <v>1000</v>
      </c>
    </row>
    <row r="14" spans="1:4" x14ac:dyDescent="0.2">
      <c r="A14" t="s">
        <v>23</v>
      </c>
    </row>
    <row r="15" spans="1:4" x14ac:dyDescent="0.2">
      <c r="B15" t="s">
        <v>5</v>
      </c>
      <c r="C15" s="14">
        <f>C2</f>
        <v>1000</v>
      </c>
    </row>
    <row r="16" spans="1:4" x14ac:dyDescent="0.2">
      <c r="B16" t="s">
        <v>3</v>
      </c>
      <c r="C16" s="14">
        <f>C3</f>
        <v>50</v>
      </c>
    </row>
    <row r="17" spans="2:13" x14ac:dyDescent="0.2">
      <c r="B17" t="s">
        <v>6</v>
      </c>
      <c r="C17">
        <f>C4</f>
        <v>10</v>
      </c>
    </row>
    <row r="18" spans="2:13" x14ac:dyDescent="0.2">
      <c r="B18" t="s">
        <v>2</v>
      </c>
      <c r="C18" s="13">
        <f>C5</f>
        <v>0.05</v>
      </c>
    </row>
    <row r="20" spans="2:13" x14ac:dyDescent="0.2">
      <c r="B20" t="s">
        <v>22</v>
      </c>
    </row>
    <row r="21" spans="2:13" x14ac:dyDescent="0.2">
      <c r="B21" t="s">
        <v>21</v>
      </c>
      <c r="C21">
        <v>0</v>
      </c>
      <c r="D21">
        <f t="shared" ref="D21:M21" si="0">C21+1</f>
        <v>1</v>
      </c>
      <c r="E21">
        <f t="shared" si="0"/>
        <v>2</v>
      </c>
      <c r="F21">
        <f t="shared" si="0"/>
        <v>3</v>
      </c>
      <c r="G21">
        <f t="shared" si="0"/>
        <v>4</v>
      </c>
      <c r="H21">
        <f t="shared" si="0"/>
        <v>5</v>
      </c>
      <c r="I21">
        <f t="shared" si="0"/>
        <v>6</v>
      </c>
      <c r="J21">
        <f t="shared" si="0"/>
        <v>7</v>
      </c>
      <c r="K21">
        <f t="shared" si="0"/>
        <v>8</v>
      </c>
      <c r="L21">
        <f t="shared" si="0"/>
        <v>9</v>
      </c>
      <c r="M21">
        <f t="shared" si="0"/>
        <v>10</v>
      </c>
    </row>
    <row r="22" spans="2:13" x14ac:dyDescent="0.2">
      <c r="B22" t="s">
        <v>18</v>
      </c>
      <c r="C22" s="12">
        <v>0</v>
      </c>
      <c r="D22" s="12">
        <f>C16</f>
        <v>50</v>
      </c>
      <c r="E22" s="12">
        <f t="shared" ref="E22:L22" si="1">D22</f>
        <v>50</v>
      </c>
      <c r="F22" s="12">
        <f t="shared" si="1"/>
        <v>50</v>
      </c>
      <c r="G22" s="12">
        <f t="shared" si="1"/>
        <v>50</v>
      </c>
      <c r="H22" s="12">
        <f t="shared" si="1"/>
        <v>50</v>
      </c>
      <c r="I22" s="12">
        <f t="shared" si="1"/>
        <v>50</v>
      </c>
      <c r="J22" s="12">
        <f t="shared" si="1"/>
        <v>50</v>
      </c>
      <c r="K22" s="12">
        <f t="shared" si="1"/>
        <v>50</v>
      </c>
      <c r="L22" s="12">
        <f t="shared" si="1"/>
        <v>50</v>
      </c>
      <c r="M22" s="12">
        <f>L22+C15</f>
        <v>1050</v>
      </c>
    </row>
    <row r="23" spans="2:13" ht="13.5" thickBot="1" x14ac:dyDescent="0.25">
      <c r="B23" t="s">
        <v>20</v>
      </c>
      <c r="C23" s="12"/>
      <c r="D23" s="12">
        <f t="shared" ref="D23:M23" si="2">D22/(1+$C$18)^D21</f>
        <v>47.61904761904762</v>
      </c>
      <c r="E23" s="12">
        <f t="shared" si="2"/>
        <v>45.351473922902493</v>
      </c>
      <c r="F23" s="12">
        <f t="shared" si="2"/>
        <v>43.191879926573797</v>
      </c>
      <c r="G23" s="12">
        <f t="shared" si="2"/>
        <v>41.1351237395941</v>
      </c>
      <c r="H23" s="12">
        <f t="shared" si="2"/>
        <v>39.176308323422944</v>
      </c>
      <c r="I23" s="12">
        <f t="shared" si="2"/>
        <v>37.310769831831387</v>
      </c>
      <c r="J23" s="12">
        <f t="shared" si="2"/>
        <v>35.534066506506072</v>
      </c>
      <c r="K23" s="12">
        <f t="shared" si="2"/>
        <v>33.841968101434361</v>
      </c>
      <c r="L23" s="12">
        <f t="shared" si="2"/>
        <v>32.230445810889861</v>
      </c>
      <c r="M23" s="12">
        <f t="shared" si="2"/>
        <v>644.60891621779729</v>
      </c>
    </row>
    <row r="24" spans="2:13" ht="13.5" thickBot="1" x14ac:dyDescent="0.25">
      <c r="B24" t="s">
        <v>19</v>
      </c>
      <c r="C24" s="5">
        <f>SUM(C23:M23)</f>
        <v>1000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RowHeight="12.75" x14ac:dyDescent="0.2"/>
  <cols>
    <col min="1" max="1" width="9.85546875" customWidth="1"/>
    <col min="2" max="2" width="24.5703125" customWidth="1"/>
    <col min="3" max="3" width="12.42578125" customWidth="1"/>
    <col min="4" max="4" width="11.28515625" bestFit="1" customWidth="1"/>
    <col min="11" max="11" width="10.28515625" bestFit="1" customWidth="1"/>
    <col min="13" max="13" width="10.28515625" bestFit="1" customWidth="1"/>
  </cols>
  <sheetData>
    <row r="1" spans="1:4" x14ac:dyDescent="0.2">
      <c r="A1" t="s">
        <v>24</v>
      </c>
    </row>
    <row r="2" spans="1:4" x14ac:dyDescent="0.2">
      <c r="B2" t="s">
        <v>5</v>
      </c>
      <c r="C2" s="14">
        <v>1000</v>
      </c>
    </row>
    <row r="3" spans="1:4" x14ac:dyDescent="0.2">
      <c r="B3" t="s">
        <v>3</v>
      </c>
      <c r="C3" s="14">
        <v>53</v>
      </c>
    </row>
    <row r="4" spans="1:4" x14ac:dyDescent="0.2">
      <c r="B4" t="s">
        <v>6</v>
      </c>
      <c r="C4">
        <v>8</v>
      </c>
    </row>
    <row r="5" spans="1:4" x14ac:dyDescent="0.2">
      <c r="B5" t="s">
        <v>2</v>
      </c>
      <c r="C5" s="13">
        <v>0.05</v>
      </c>
    </row>
    <row r="6" spans="1:4" ht="13.5" thickBot="1" x14ac:dyDescent="0.25"/>
    <row r="7" spans="1:4" ht="13.5" thickBot="1" x14ac:dyDescent="0.25">
      <c r="B7" t="s">
        <v>7</v>
      </c>
      <c r="C7" s="5">
        <f>C2/((1+C5)^C4)</f>
        <v>676.83936202868722</v>
      </c>
      <c r="D7" s="16">
        <f>-PV(C5,C4,0,C2)</f>
        <v>676.83936202868722</v>
      </c>
    </row>
    <row r="8" spans="1:4" ht="13.5" thickBot="1" x14ac:dyDescent="0.25">
      <c r="C8" s="8"/>
      <c r="D8" s="1"/>
    </row>
    <row r="9" spans="1:4" ht="13.5" thickBot="1" x14ac:dyDescent="0.25">
      <c r="B9" t="s">
        <v>4</v>
      </c>
      <c r="C9" s="5">
        <f>(C3/C5)*(1-(1/(1+C5))^C4)</f>
        <v>342.55027624959178</v>
      </c>
      <c r="D9" s="16">
        <f>-PV(C5,C4,C3,0)</f>
        <v>342.55027624959155</v>
      </c>
    </row>
    <row r="10" spans="1:4" ht="13.5" thickBot="1" x14ac:dyDescent="0.25"/>
    <row r="11" spans="1:4" ht="13.5" thickBot="1" x14ac:dyDescent="0.25">
      <c r="B11" t="s">
        <v>8</v>
      </c>
      <c r="C11" s="15">
        <f>C9+C7</f>
        <v>1019.389638278279</v>
      </c>
      <c r="D11" s="15">
        <f>-PV(C5,C4,C3,C2)</f>
        <v>1019.3896382782787</v>
      </c>
    </row>
    <row r="14" spans="1:4" x14ac:dyDescent="0.2">
      <c r="A14" t="s">
        <v>23</v>
      </c>
    </row>
    <row r="15" spans="1:4" x14ac:dyDescent="0.2">
      <c r="B15" t="s">
        <v>5</v>
      </c>
      <c r="C15" s="14">
        <f>C2</f>
        <v>1000</v>
      </c>
    </row>
    <row r="16" spans="1:4" x14ac:dyDescent="0.2">
      <c r="B16" t="s">
        <v>3</v>
      </c>
      <c r="C16" s="14">
        <f>C3</f>
        <v>53</v>
      </c>
    </row>
    <row r="17" spans="2:11" x14ac:dyDescent="0.2">
      <c r="B17" t="s">
        <v>6</v>
      </c>
      <c r="C17">
        <f>C4</f>
        <v>8</v>
      </c>
    </row>
    <row r="18" spans="2:11" x14ac:dyDescent="0.2">
      <c r="B18" t="s">
        <v>2</v>
      </c>
      <c r="C18" s="13">
        <f>C5</f>
        <v>0.05</v>
      </c>
    </row>
    <row r="20" spans="2:11" x14ac:dyDescent="0.2">
      <c r="B20" s="17" t="s">
        <v>25</v>
      </c>
    </row>
    <row r="21" spans="2:11" x14ac:dyDescent="0.2">
      <c r="B21" t="s">
        <v>21</v>
      </c>
      <c r="C21">
        <v>0</v>
      </c>
      <c r="D21">
        <f t="shared" ref="D21:K21" si="0">C21+1</f>
        <v>1</v>
      </c>
      <c r="E21">
        <f t="shared" si="0"/>
        <v>2</v>
      </c>
      <c r="F21">
        <f t="shared" si="0"/>
        <v>3</v>
      </c>
      <c r="G21">
        <f t="shared" si="0"/>
        <v>4</v>
      </c>
      <c r="H21">
        <f t="shared" si="0"/>
        <v>5</v>
      </c>
      <c r="I21">
        <f t="shared" si="0"/>
        <v>6</v>
      </c>
      <c r="J21">
        <f t="shared" si="0"/>
        <v>7</v>
      </c>
      <c r="K21">
        <f t="shared" si="0"/>
        <v>8</v>
      </c>
    </row>
    <row r="22" spans="2:11" x14ac:dyDescent="0.2">
      <c r="B22" t="s">
        <v>18</v>
      </c>
      <c r="C22" s="12">
        <v>0</v>
      </c>
      <c r="D22" s="12">
        <f>C16</f>
        <v>53</v>
      </c>
      <c r="E22" s="12">
        <f t="shared" ref="E22:J22" si="1">D22</f>
        <v>53</v>
      </c>
      <c r="F22" s="12">
        <f t="shared" si="1"/>
        <v>53</v>
      </c>
      <c r="G22" s="12">
        <f t="shared" si="1"/>
        <v>53</v>
      </c>
      <c r="H22" s="12">
        <f t="shared" si="1"/>
        <v>53</v>
      </c>
      <c r="I22" s="12">
        <f t="shared" si="1"/>
        <v>53</v>
      </c>
      <c r="J22" s="12">
        <f t="shared" si="1"/>
        <v>53</v>
      </c>
      <c r="K22" s="12">
        <f>J22+C15</f>
        <v>1053</v>
      </c>
    </row>
    <row r="23" spans="2:11" ht="13.5" thickBot="1" x14ac:dyDescent="0.25">
      <c r="B23" t="s">
        <v>20</v>
      </c>
      <c r="C23" s="12"/>
      <c r="D23" s="12">
        <f t="shared" ref="D23:K23" si="2">D22/(1+$C$18)^D21</f>
        <v>50.476190476190474</v>
      </c>
      <c r="E23" s="12">
        <f t="shared" si="2"/>
        <v>48.072562358276642</v>
      </c>
      <c r="F23" s="12">
        <f t="shared" si="2"/>
        <v>45.78339272216823</v>
      </c>
      <c r="G23" s="12">
        <f t="shared" si="2"/>
        <v>43.603231163969745</v>
      </c>
      <c r="H23" s="12">
        <f t="shared" si="2"/>
        <v>41.526886822828324</v>
      </c>
      <c r="I23" s="12">
        <f t="shared" si="2"/>
        <v>39.549416021741266</v>
      </c>
      <c r="J23" s="12">
        <f t="shared" si="2"/>
        <v>37.666110496896437</v>
      </c>
      <c r="K23" s="12">
        <f t="shared" si="2"/>
        <v>712.71184821620761</v>
      </c>
    </row>
    <row r="24" spans="2:11" ht="13.5" thickBot="1" x14ac:dyDescent="0.25">
      <c r="B24" t="s">
        <v>19</v>
      </c>
      <c r="C24" s="5">
        <f>SUM(C23:K23)</f>
        <v>1019.3896382782788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/>
  </sheetViews>
  <sheetFormatPr defaultRowHeight="12.75" x14ac:dyDescent="0.2"/>
  <cols>
    <col min="1" max="1" width="10.85546875" customWidth="1"/>
    <col min="2" max="2" width="27" bestFit="1" customWidth="1"/>
    <col min="3" max="4" width="12.42578125" customWidth="1"/>
    <col min="5" max="5" width="11.28515625" bestFit="1" customWidth="1"/>
    <col min="19" max="19" width="10.28515625" bestFit="1" customWidth="1"/>
  </cols>
  <sheetData>
    <row r="1" spans="1:5" x14ac:dyDescent="0.2">
      <c r="A1" t="s">
        <v>24</v>
      </c>
    </row>
    <row r="2" spans="1:5" x14ac:dyDescent="0.2">
      <c r="B2" t="s">
        <v>5</v>
      </c>
      <c r="C2" s="6">
        <v>1000</v>
      </c>
    </row>
    <row r="3" spans="1:5" x14ac:dyDescent="0.2">
      <c r="B3" t="s">
        <v>1</v>
      </c>
      <c r="C3" s="6">
        <v>2</v>
      </c>
    </row>
    <row r="4" spans="1:5" x14ac:dyDescent="0.2">
      <c r="B4" t="s">
        <v>9</v>
      </c>
      <c r="C4" s="9">
        <v>5.2999999999999999E-2</v>
      </c>
    </row>
    <row r="5" spans="1:5" x14ac:dyDescent="0.2">
      <c r="B5" t="s">
        <v>6</v>
      </c>
      <c r="C5">
        <v>8</v>
      </c>
    </row>
    <row r="6" spans="1:5" x14ac:dyDescent="0.2">
      <c r="B6" t="s">
        <v>13</v>
      </c>
      <c r="C6" s="10">
        <v>0.05</v>
      </c>
    </row>
    <row r="8" spans="1:5" x14ac:dyDescent="0.2">
      <c r="B8" t="s">
        <v>10</v>
      </c>
      <c r="C8">
        <f>C5*C3</f>
        <v>16</v>
      </c>
    </row>
    <row r="9" spans="1:5" x14ac:dyDescent="0.2">
      <c r="B9" t="s">
        <v>11</v>
      </c>
      <c r="C9" s="9">
        <f>C4/C3</f>
        <v>2.6499999999999999E-2</v>
      </c>
    </row>
    <row r="10" spans="1:5" x14ac:dyDescent="0.2">
      <c r="B10" t="s">
        <v>12</v>
      </c>
      <c r="C10" s="9">
        <f>C6/C3</f>
        <v>2.5000000000000001E-2</v>
      </c>
    </row>
    <row r="11" spans="1:5" x14ac:dyDescent="0.2">
      <c r="B11" t="s">
        <v>14</v>
      </c>
      <c r="C11" s="11">
        <f>((1+C10)^C3)-1</f>
        <v>5.062499999999992E-2</v>
      </c>
    </row>
    <row r="12" spans="1:5" ht="13.5" thickBot="1" x14ac:dyDescent="0.25">
      <c r="B12" t="s">
        <v>15</v>
      </c>
      <c r="C12" s="7">
        <f>C2*C9</f>
        <v>26.5</v>
      </c>
    </row>
    <row r="13" spans="1:5" ht="13.5" thickBot="1" x14ac:dyDescent="0.25">
      <c r="B13" t="s">
        <v>4</v>
      </c>
      <c r="C13" s="5">
        <f>(C12/C10)*(1-(1/(1+C10))^C8)</f>
        <v>345.9575704884632</v>
      </c>
      <c r="D13" s="7">
        <f>-PV(C10,C8,C12,0)</f>
        <v>345.95757048846338</v>
      </c>
      <c r="E13" s="4" t="s">
        <v>17</v>
      </c>
    </row>
    <row r="14" spans="1:5" ht="13.5" thickBot="1" x14ac:dyDescent="0.25"/>
    <row r="15" spans="1:5" ht="13.5" thickBot="1" x14ac:dyDescent="0.25">
      <c r="B15" t="s">
        <v>7</v>
      </c>
      <c r="C15" s="5">
        <f>C2/((1+C11)^C5)</f>
        <v>673.62493350144962</v>
      </c>
      <c r="D15" s="7">
        <f>-PV(C11,C5,0,C2)</f>
        <v>673.62493350144962</v>
      </c>
      <c r="E15" t="s">
        <v>16</v>
      </c>
    </row>
    <row r="16" spans="1:5" ht="13.5" thickBot="1" x14ac:dyDescent="0.25">
      <c r="C16" s="8"/>
      <c r="D16" s="1"/>
    </row>
    <row r="17" spans="1:19" ht="13.5" thickBot="1" x14ac:dyDescent="0.25">
      <c r="B17" t="s">
        <v>8</v>
      </c>
      <c r="C17" s="2">
        <f>C13+C15</f>
        <v>1019.5825039899128</v>
      </c>
      <c r="D17" s="2">
        <f>-PV(C10,C8,C12,C2)</f>
        <v>1019.582503989913</v>
      </c>
      <c r="E17" s="4" t="s">
        <v>17</v>
      </c>
    </row>
    <row r="18" spans="1:19" x14ac:dyDescent="0.2">
      <c r="C18" s="3"/>
      <c r="D18" s="3"/>
      <c r="E18" s="4"/>
    </row>
    <row r="19" spans="1:19" x14ac:dyDescent="0.2">
      <c r="C19" s="3"/>
      <c r="D19" s="3"/>
      <c r="E19" s="4"/>
    </row>
    <row r="20" spans="1:19" x14ac:dyDescent="0.2">
      <c r="A20" t="s">
        <v>23</v>
      </c>
    </row>
    <row r="21" spans="1:19" x14ac:dyDescent="0.2">
      <c r="C21">
        <v>0</v>
      </c>
      <c r="D21">
        <f>C21+1</f>
        <v>1</v>
      </c>
      <c r="E21">
        <f t="shared" ref="E21:S21" si="0">D21+1</f>
        <v>2</v>
      </c>
      <c r="F21">
        <f t="shared" si="0"/>
        <v>3</v>
      </c>
      <c r="G21">
        <f t="shared" si="0"/>
        <v>4</v>
      </c>
      <c r="H21">
        <f t="shared" si="0"/>
        <v>5</v>
      </c>
      <c r="I21">
        <f t="shared" si="0"/>
        <v>6</v>
      </c>
      <c r="J21">
        <f t="shared" si="0"/>
        <v>7</v>
      </c>
      <c r="K21">
        <f t="shared" si="0"/>
        <v>8</v>
      </c>
      <c r="L21">
        <f t="shared" si="0"/>
        <v>9</v>
      </c>
      <c r="M21">
        <f t="shared" si="0"/>
        <v>10</v>
      </c>
      <c r="N21">
        <f t="shared" si="0"/>
        <v>11</v>
      </c>
      <c r="O21">
        <f t="shared" si="0"/>
        <v>12</v>
      </c>
      <c r="P21">
        <f t="shared" si="0"/>
        <v>13</v>
      </c>
      <c r="Q21">
        <f t="shared" si="0"/>
        <v>14</v>
      </c>
      <c r="R21">
        <f t="shared" si="0"/>
        <v>15</v>
      </c>
      <c r="S21">
        <f t="shared" si="0"/>
        <v>16</v>
      </c>
    </row>
    <row r="22" spans="1:19" x14ac:dyDescent="0.2">
      <c r="B22" t="s">
        <v>18</v>
      </c>
      <c r="C22">
        <v>0</v>
      </c>
      <c r="D22" s="18">
        <f>C12</f>
        <v>26.5</v>
      </c>
      <c r="E22" s="18">
        <f>D22</f>
        <v>26.5</v>
      </c>
      <c r="F22" s="18">
        <f t="shared" ref="F22:R22" si="1">E22</f>
        <v>26.5</v>
      </c>
      <c r="G22" s="18">
        <f t="shared" si="1"/>
        <v>26.5</v>
      </c>
      <c r="H22" s="18">
        <f t="shared" si="1"/>
        <v>26.5</v>
      </c>
      <c r="I22" s="18">
        <f t="shared" si="1"/>
        <v>26.5</v>
      </c>
      <c r="J22" s="18">
        <f t="shared" si="1"/>
        <v>26.5</v>
      </c>
      <c r="K22" s="18">
        <f t="shared" si="1"/>
        <v>26.5</v>
      </c>
      <c r="L22" s="18">
        <f t="shared" si="1"/>
        <v>26.5</v>
      </c>
      <c r="M22" s="18">
        <f t="shared" si="1"/>
        <v>26.5</v>
      </c>
      <c r="N22" s="18">
        <f t="shared" si="1"/>
        <v>26.5</v>
      </c>
      <c r="O22" s="18">
        <f t="shared" si="1"/>
        <v>26.5</v>
      </c>
      <c r="P22" s="18">
        <f t="shared" si="1"/>
        <v>26.5</v>
      </c>
      <c r="Q22" s="18">
        <f t="shared" si="1"/>
        <v>26.5</v>
      </c>
      <c r="R22" s="18">
        <f t="shared" si="1"/>
        <v>26.5</v>
      </c>
      <c r="S22" s="18">
        <f>R22+C2</f>
        <v>1026.5</v>
      </c>
    </row>
    <row r="23" spans="1:19" ht="13.5" thickBot="1" x14ac:dyDescent="0.25">
      <c r="B23" t="s">
        <v>0</v>
      </c>
      <c r="C23">
        <f>C22/(1+$C$10)^C21</f>
        <v>0</v>
      </c>
      <c r="D23">
        <f t="shared" ref="D23:S23" si="2">D22/(1+$C$10)^D21</f>
        <v>25.853658536585368</v>
      </c>
      <c r="E23">
        <f t="shared" si="2"/>
        <v>25.223081499107675</v>
      </c>
      <c r="F23">
        <f t="shared" si="2"/>
        <v>24.607884389373343</v>
      </c>
      <c r="G23">
        <f t="shared" si="2"/>
        <v>24.007692087193508</v>
      </c>
      <c r="H23">
        <f t="shared" si="2"/>
        <v>23.422138621652206</v>
      </c>
      <c r="I23">
        <f t="shared" si="2"/>
        <v>22.850866947953374</v>
      </c>
      <c r="J23">
        <f t="shared" si="2"/>
        <v>22.293528729710605</v>
      </c>
      <c r="K23">
        <f t="shared" si="2"/>
        <v>21.749784126546935</v>
      </c>
      <c r="L23">
        <f t="shared" si="2"/>
        <v>21.219301586875062</v>
      </c>
      <c r="M23">
        <f t="shared" si="2"/>
        <v>20.701757645731767</v>
      </c>
      <c r="N23">
        <f t="shared" si="2"/>
        <v>20.196836727543189</v>
      </c>
      <c r="O23">
        <f t="shared" si="2"/>
        <v>19.704230953700673</v>
      </c>
      <c r="P23">
        <f t="shared" si="2"/>
        <v>19.223639954829927</v>
      </c>
      <c r="Q23">
        <f t="shared" si="2"/>
        <v>18.754770687638953</v>
      </c>
      <c r="R23">
        <f t="shared" si="2"/>
        <v>18.297337256233124</v>
      </c>
      <c r="S23">
        <f t="shared" si="2"/>
        <v>691.47599423923805</v>
      </c>
    </row>
    <row r="24" spans="1:19" ht="13.5" thickBot="1" x14ac:dyDescent="0.25">
      <c r="C24" s="2">
        <f>SUM(C23:S23)</f>
        <v>1019.5825039899137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RowHeight="12.75" x14ac:dyDescent="0.2"/>
  <cols>
    <col min="1" max="1" width="9.85546875" customWidth="1"/>
    <col min="2" max="2" width="24.5703125" customWidth="1"/>
    <col min="3" max="3" width="12.42578125" customWidth="1"/>
    <col min="4" max="4" width="11.28515625" bestFit="1" customWidth="1"/>
    <col min="11" max="12" width="10.28515625" bestFit="1" customWidth="1"/>
  </cols>
  <sheetData>
    <row r="1" spans="1:4" x14ac:dyDescent="0.2">
      <c r="A1" t="s">
        <v>24</v>
      </c>
    </row>
    <row r="2" spans="1:4" x14ac:dyDescent="0.2">
      <c r="B2" t="s">
        <v>5</v>
      </c>
      <c r="C2" s="14">
        <v>1000</v>
      </c>
    </row>
    <row r="3" spans="1:4" x14ac:dyDescent="0.2">
      <c r="B3" t="s">
        <v>3</v>
      </c>
      <c r="C3" s="14">
        <v>40</v>
      </c>
    </row>
    <row r="4" spans="1:4" x14ac:dyDescent="0.2">
      <c r="B4" t="s">
        <v>6</v>
      </c>
      <c r="C4">
        <v>9</v>
      </c>
    </row>
    <row r="5" spans="1:4" x14ac:dyDescent="0.2">
      <c r="B5" t="s">
        <v>2</v>
      </c>
      <c r="C5" s="13">
        <v>6.5000000000000002E-2</v>
      </c>
    </row>
    <row r="6" spans="1:4" ht="13.5" thickBot="1" x14ac:dyDescent="0.25"/>
    <row r="7" spans="1:4" ht="13.5" thickBot="1" x14ac:dyDescent="0.25">
      <c r="B7" t="s">
        <v>7</v>
      </c>
      <c r="C7" s="5">
        <f>C2/((1+C5)^C4)</f>
        <v>567.35322782936328</v>
      </c>
      <c r="D7" s="16">
        <f>-PV(C5,C4,0,C2)</f>
        <v>567.35322782936328</v>
      </c>
    </row>
    <row r="8" spans="1:4" ht="13.5" thickBot="1" x14ac:dyDescent="0.25">
      <c r="C8" s="8"/>
      <c r="D8" s="1"/>
    </row>
    <row r="9" spans="1:4" ht="13.5" thickBot="1" x14ac:dyDescent="0.25">
      <c r="B9" t="s">
        <v>4</v>
      </c>
      <c r="C9" s="5">
        <f>(C3/C5)*(1-(1/(1+C5))^C4)</f>
        <v>266.2441674896229</v>
      </c>
      <c r="D9" s="16">
        <f>-PV(C5,C4,C3,0)</f>
        <v>266.24416748962261</v>
      </c>
    </row>
    <row r="10" spans="1:4" ht="13.5" thickBot="1" x14ac:dyDescent="0.25">
      <c r="C10" s="18"/>
    </row>
    <row r="11" spans="1:4" ht="13.5" thickBot="1" x14ac:dyDescent="0.25">
      <c r="B11" t="s">
        <v>8</v>
      </c>
      <c r="C11" s="19">
        <f>C9+C7</f>
        <v>833.59739531898617</v>
      </c>
      <c r="D11" s="15">
        <f>-PV(C5,C4,C3,C2)</f>
        <v>833.59739531898583</v>
      </c>
    </row>
    <row r="14" spans="1:4" x14ac:dyDescent="0.2">
      <c r="A14" t="s">
        <v>23</v>
      </c>
    </row>
    <row r="15" spans="1:4" x14ac:dyDescent="0.2">
      <c r="B15" t="s">
        <v>5</v>
      </c>
      <c r="C15" s="14">
        <f>C2</f>
        <v>1000</v>
      </c>
    </row>
    <row r="16" spans="1:4" x14ac:dyDescent="0.2">
      <c r="B16" t="s">
        <v>3</v>
      </c>
      <c r="C16" s="14">
        <f>C3</f>
        <v>40</v>
      </c>
    </row>
    <row r="17" spans="2:12" x14ac:dyDescent="0.2">
      <c r="B17" t="s">
        <v>6</v>
      </c>
      <c r="C17">
        <f>C4</f>
        <v>9</v>
      </c>
    </row>
    <row r="18" spans="2:12" x14ac:dyDescent="0.2">
      <c r="B18" t="s">
        <v>2</v>
      </c>
      <c r="C18" s="13">
        <f>C5</f>
        <v>6.5000000000000002E-2</v>
      </c>
    </row>
    <row r="20" spans="2:12" x14ac:dyDescent="0.2">
      <c r="B20" t="s">
        <v>22</v>
      </c>
    </row>
    <row r="21" spans="2:12" x14ac:dyDescent="0.2">
      <c r="C21">
        <v>0</v>
      </c>
      <c r="D21">
        <f t="shared" ref="D21:L21" si="0">C21+1</f>
        <v>1</v>
      </c>
      <c r="E21">
        <f t="shared" si="0"/>
        <v>2</v>
      </c>
      <c r="F21">
        <f t="shared" si="0"/>
        <v>3</v>
      </c>
      <c r="G21">
        <f t="shared" si="0"/>
        <v>4</v>
      </c>
      <c r="H21">
        <f t="shared" si="0"/>
        <v>5</v>
      </c>
      <c r="I21">
        <f t="shared" si="0"/>
        <v>6</v>
      </c>
      <c r="J21">
        <f t="shared" si="0"/>
        <v>7</v>
      </c>
      <c r="K21">
        <f t="shared" si="0"/>
        <v>8</v>
      </c>
      <c r="L21">
        <f t="shared" si="0"/>
        <v>9</v>
      </c>
    </row>
    <row r="22" spans="2:12" x14ac:dyDescent="0.2">
      <c r="B22" t="s">
        <v>18</v>
      </c>
      <c r="C22" s="12">
        <v>0</v>
      </c>
      <c r="D22" s="12">
        <f>C16</f>
        <v>40</v>
      </c>
      <c r="E22" s="12">
        <f t="shared" ref="E22:K22" si="1">D22</f>
        <v>40</v>
      </c>
      <c r="F22" s="12">
        <f t="shared" si="1"/>
        <v>40</v>
      </c>
      <c r="G22" s="12">
        <f t="shared" si="1"/>
        <v>40</v>
      </c>
      <c r="H22" s="12">
        <f t="shared" si="1"/>
        <v>40</v>
      </c>
      <c r="I22" s="12">
        <f t="shared" si="1"/>
        <v>40</v>
      </c>
      <c r="J22" s="12">
        <f t="shared" si="1"/>
        <v>40</v>
      </c>
      <c r="K22" s="12">
        <f t="shared" si="1"/>
        <v>40</v>
      </c>
      <c r="L22" s="12">
        <f>K22+C2</f>
        <v>1040</v>
      </c>
    </row>
    <row r="23" spans="2:12" ht="13.5" thickBot="1" x14ac:dyDescent="0.25">
      <c r="B23" t="s">
        <v>0</v>
      </c>
      <c r="C23" s="12"/>
      <c r="D23" s="12">
        <f t="shared" ref="D23:L23" si="2">D22/(1+$C$18)^D21</f>
        <v>37.558685446009392</v>
      </c>
      <c r="E23" s="12">
        <f t="shared" si="2"/>
        <v>35.266371310806946</v>
      </c>
      <c r="F23" s="12">
        <f t="shared" si="2"/>
        <v>33.113963672119198</v>
      </c>
      <c r="G23" s="12">
        <f t="shared" si="2"/>
        <v>31.092923635792676</v>
      </c>
      <c r="H23" s="12">
        <f t="shared" si="2"/>
        <v>29.195233460838196</v>
      </c>
      <c r="I23" s="12">
        <f t="shared" si="2"/>
        <v>27.413364751960749</v>
      </c>
      <c r="J23" s="12">
        <f t="shared" si="2"/>
        <v>25.74024859339038</v>
      </c>
      <c r="K23" s="12">
        <f t="shared" si="2"/>
        <v>24.169247505530873</v>
      </c>
      <c r="L23" s="12">
        <f t="shared" si="2"/>
        <v>590.04735694253782</v>
      </c>
    </row>
    <row r="24" spans="2:12" ht="13.5" thickBot="1" x14ac:dyDescent="0.25">
      <c r="C24" s="5">
        <f>SUM(C23:L23)</f>
        <v>833.59739531898617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/>
  </sheetViews>
  <sheetFormatPr defaultRowHeight="12.75" x14ac:dyDescent="0.2"/>
  <cols>
    <col min="2" max="2" width="27" bestFit="1" customWidth="1"/>
    <col min="3" max="4" width="12.42578125" customWidth="1"/>
    <col min="5" max="5" width="11.28515625" bestFit="1" customWidth="1"/>
    <col min="17" max="17" width="10.28515625" bestFit="1" customWidth="1"/>
  </cols>
  <sheetData>
    <row r="1" spans="1:5" x14ac:dyDescent="0.2">
      <c r="A1" t="s">
        <v>24</v>
      </c>
    </row>
    <row r="2" spans="1:5" x14ac:dyDescent="0.2">
      <c r="B2" t="s">
        <v>5</v>
      </c>
      <c r="C2" s="6">
        <v>1000</v>
      </c>
    </row>
    <row r="3" spans="1:5" x14ac:dyDescent="0.2">
      <c r="B3" t="s">
        <v>1</v>
      </c>
      <c r="C3" s="6">
        <v>2</v>
      </c>
    </row>
    <row r="4" spans="1:5" x14ac:dyDescent="0.2">
      <c r="B4" t="s">
        <v>9</v>
      </c>
      <c r="C4" s="9">
        <v>0.08</v>
      </c>
    </row>
    <row r="5" spans="1:5" x14ac:dyDescent="0.2">
      <c r="B5" t="s">
        <v>6</v>
      </c>
      <c r="C5">
        <v>7</v>
      </c>
    </row>
    <row r="6" spans="1:5" x14ac:dyDescent="0.2">
      <c r="B6" t="s">
        <v>13</v>
      </c>
      <c r="C6" s="10">
        <v>7.0000000000000007E-2</v>
      </c>
    </row>
    <row r="8" spans="1:5" x14ac:dyDescent="0.2">
      <c r="B8" t="s">
        <v>10</v>
      </c>
      <c r="C8">
        <f>C5*C3</f>
        <v>14</v>
      </c>
    </row>
    <row r="9" spans="1:5" x14ac:dyDescent="0.2">
      <c r="B9" t="s">
        <v>11</v>
      </c>
      <c r="C9" s="9">
        <f>C4/C3</f>
        <v>0.04</v>
      </c>
    </row>
    <row r="10" spans="1:5" x14ac:dyDescent="0.2">
      <c r="B10" t="s">
        <v>12</v>
      </c>
      <c r="C10" s="9">
        <f>C6/C3</f>
        <v>3.5000000000000003E-2</v>
      </c>
    </row>
    <row r="11" spans="1:5" x14ac:dyDescent="0.2">
      <c r="B11" t="s">
        <v>14</v>
      </c>
      <c r="C11" s="11">
        <f>((1+C10)^C3)-1</f>
        <v>7.1224999999999872E-2</v>
      </c>
    </row>
    <row r="12" spans="1:5" ht="13.5" thickBot="1" x14ac:dyDescent="0.25">
      <c r="B12" t="s">
        <v>15</v>
      </c>
      <c r="C12" s="7">
        <f>C2*C9</f>
        <v>40</v>
      </c>
    </row>
    <row r="13" spans="1:5" ht="13.5" thickBot="1" x14ac:dyDescent="0.25">
      <c r="B13" t="s">
        <v>4</v>
      </c>
      <c r="C13" s="5">
        <f>(C12/C10)*(1-(1/(1+C10))^C8)</f>
        <v>436.82081111237363</v>
      </c>
      <c r="D13" s="7">
        <f>-PV(C10,C8,C12,0)</f>
        <v>436.82081111237363</v>
      </c>
      <c r="E13" s="4" t="s">
        <v>17</v>
      </c>
    </row>
    <row r="14" spans="1:5" ht="13.5" thickBot="1" x14ac:dyDescent="0.25"/>
    <row r="15" spans="1:5" ht="13.5" thickBot="1" x14ac:dyDescent="0.25">
      <c r="B15" t="s">
        <v>7</v>
      </c>
      <c r="C15" s="5">
        <f>C2/((1+C11)^C5)</f>
        <v>617.78179027667306</v>
      </c>
      <c r="D15" s="7">
        <f>-PV(C11,C5,0,C2)</f>
        <v>617.78179027667306</v>
      </c>
      <c r="E15" t="s">
        <v>16</v>
      </c>
    </row>
    <row r="16" spans="1:5" ht="13.5" thickBot="1" x14ac:dyDescent="0.25">
      <c r="C16" s="8"/>
      <c r="D16" s="1"/>
    </row>
    <row r="17" spans="1:17" ht="13.5" thickBot="1" x14ac:dyDescent="0.25">
      <c r="B17" t="s">
        <v>8</v>
      </c>
      <c r="C17" s="2">
        <f>C13+C15</f>
        <v>1054.6026013890466</v>
      </c>
      <c r="D17" s="2">
        <f>-PV(C10,C8,C12,C2)</f>
        <v>1054.6026013890466</v>
      </c>
      <c r="E17" s="4" t="s">
        <v>17</v>
      </c>
    </row>
    <row r="21" spans="1:17" x14ac:dyDescent="0.2">
      <c r="A21" t="s">
        <v>23</v>
      </c>
    </row>
    <row r="22" spans="1:17" x14ac:dyDescent="0.2">
      <c r="C22">
        <v>0</v>
      </c>
      <c r="D22">
        <f>C22+1</f>
        <v>1</v>
      </c>
      <c r="E22">
        <f t="shared" ref="E22:Q22" si="0">D22+1</f>
        <v>2</v>
      </c>
      <c r="F22">
        <f t="shared" si="0"/>
        <v>3</v>
      </c>
      <c r="G22">
        <f t="shared" si="0"/>
        <v>4</v>
      </c>
      <c r="H22">
        <f t="shared" si="0"/>
        <v>5</v>
      </c>
      <c r="I22">
        <f t="shared" si="0"/>
        <v>6</v>
      </c>
      <c r="J22">
        <f t="shared" si="0"/>
        <v>7</v>
      </c>
      <c r="K22">
        <f t="shared" si="0"/>
        <v>8</v>
      </c>
      <c r="L22">
        <f t="shared" si="0"/>
        <v>9</v>
      </c>
      <c r="M22">
        <f t="shared" si="0"/>
        <v>10</v>
      </c>
      <c r="N22">
        <f t="shared" si="0"/>
        <v>11</v>
      </c>
      <c r="O22">
        <f t="shared" si="0"/>
        <v>12</v>
      </c>
      <c r="P22">
        <f t="shared" si="0"/>
        <v>13</v>
      </c>
      <c r="Q22">
        <f t="shared" si="0"/>
        <v>14</v>
      </c>
    </row>
    <row r="23" spans="1:17" x14ac:dyDescent="0.2">
      <c r="B23" t="s">
        <v>18</v>
      </c>
      <c r="C23">
        <v>0</v>
      </c>
      <c r="D23" s="18">
        <f>C12</f>
        <v>40</v>
      </c>
      <c r="E23" s="18">
        <f>D23</f>
        <v>40</v>
      </c>
      <c r="F23" s="18">
        <f t="shared" ref="F23:P23" si="1">E23</f>
        <v>40</v>
      </c>
      <c r="G23" s="18">
        <f t="shared" si="1"/>
        <v>40</v>
      </c>
      <c r="H23" s="18">
        <f t="shared" si="1"/>
        <v>40</v>
      </c>
      <c r="I23" s="18">
        <f t="shared" si="1"/>
        <v>40</v>
      </c>
      <c r="J23" s="18">
        <f t="shared" si="1"/>
        <v>40</v>
      </c>
      <c r="K23" s="18">
        <f t="shared" si="1"/>
        <v>40</v>
      </c>
      <c r="L23" s="18">
        <f t="shared" si="1"/>
        <v>40</v>
      </c>
      <c r="M23" s="18">
        <f t="shared" si="1"/>
        <v>40</v>
      </c>
      <c r="N23" s="18">
        <f t="shared" si="1"/>
        <v>40</v>
      </c>
      <c r="O23" s="18">
        <f t="shared" si="1"/>
        <v>40</v>
      </c>
      <c r="P23" s="18">
        <f t="shared" si="1"/>
        <v>40</v>
      </c>
      <c r="Q23" s="18">
        <f>P23+C2</f>
        <v>1040</v>
      </c>
    </row>
    <row r="24" spans="1:17" ht="13.5" thickBot="1" x14ac:dyDescent="0.25">
      <c r="B24" t="s">
        <v>0</v>
      </c>
      <c r="C24">
        <f t="shared" ref="C24:Q24" si="2">C23/(1+$C$10)^C22</f>
        <v>0</v>
      </c>
      <c r="D24">
        <f t="shared" si="2"/>
        <v>38.647342995169083</v>
      </c>
      <c r="E24">
        <f t="shared" si="2"/>
        <v>37.340428014656119</v>
      </c>
      <c r="F24">
        <f t="shared" si="2"/>
        <v>36.077708226720894</v>
      </c>
      <c r="G24">
        <f t="shared" si="2"/>
        <v>34.857689107942896</v>
      </c>
      <c r="H24">
        <f t="shared" si="2"/>
        <v>33.678926674340964</v>
      </c>
      <c r="I24">
        <f t="shared" si="2"/>
        <v>32.540025772310109</v>
      </c>
      <c r="J24">
        <f t="shared" si="2"/>
        <v>31.439638427352765</v>
      </c>
      <c r="K24">
        <f t="shared" si="2"/>
        <v>30.376462248650022</v>
      </c>
      <c r="L24">
        <f t="shared" si="2"/>
        <v>29.349238887584566</v>
      </c>
      <c r="M24">
        <f t="shared" si="2"/>
        <v>28.356752548390887</v>
      </c>
      <c r="N24">
        <f t="shared" si="2"/>
        <v>27.397828549169937</v>
      </c>
      <c r="O24">
        <f t="shared" si="2"/>
        <v>26.47133193156516</v>
      </c>
      <c r="P24">
        <f t="shared" si="2"/>
        <v>25.576166117454267</v>
      </c>
      <c r="Q24">
        <f t="shared" si="2"/>
        <v>642.49306188773994</v>
      </c>
    </row>
    <row r="25" spans="1:17" ht="13.5" thickBot="1" x14ac:dyDescent="0.25">
      <c r="C25" s="2">
        <f>SUM(C24:Q24)</f>
        <v>1054.6026013890475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/>
  </sheetViews>
  <sheetFormatPr defaultRowHeight="12.75" x14ac:dyDescent="0.2"/>
  <cols>
    <col min="2" max="2" width="27" bestFit="1" customWidth="1"/>
    <col min="3" max="4" width="12.42578125" customWidth="1"/>
    <col min="5" max="5" width="11.28515625" bestFit="1" customWidth="1"/>
    <col min="17" max="17" width="10.28515625" bestFit="1" customWidth="1"/>
  </cols>
  <sheetData>
    <row r="1" spans="1:5" x14ac:dyDescent="0.2">
      <c r="A1" t="s">
        <v>24</v>
      </c>
    </row>
    <row r="2" spans="1:5" x14ac:dyDescent="0.2">
      <c r="B2" t="s">
        <v>5</v>
      </c>
      <c r="C2" s="6">
        <v>1000</v>
      </c>
    </row>
    <row r="3" spans="1:5" x14ac:dyDescent="0.2">
      <c r="B3" t="s">
        <v>1</v>
      </c>
      <c r="C3" s="6">
        <v>2</v>
      </c>
    </row>
    <row r="4" spans="1:5" x14ac:dyDescent="0.2">
      <c r="B4" t="s">
        <v>9</v>
      </c>
      <c r="C4" s="9">
        <v>0.08</v>
      </c>
    </row>
    <row r="5" spans="1:5" x14ac:dyDescent="0.2">
      <c r="B5" t="s">
        <v>6</v>
      </c>
      <c r="C5">
        <v>7</v>
      </c>
    </row>
    <row r="6" spans="1:5" x14ac:dyDescent="0.2">
      <c r="B6" t="s">
        <v>13</v>
      </c>
      <c r="C6" s="10">
        <v>8.2500000000000004E-2</v>
      </c>
    </row>
    <row r="8" spans="1:5" x14ac:dyDescent="0.2">
      <c r="B8" t="s">
        <v>10</v>
      </c>
      <c r="C8">
        <f>C5*C3</f>
        <v>14</v>
      </c>
    </row>
    <row r="9" spans="1:5" x14ac:dyDescent="0.2">
      <c r="B9" t="s">
        <v>11</v>
      </c>
      <c r="C9" s="9">
        <f>C4/C3</f>
        <v>0.04</v>
      </c>
    </row>
    <row r="10" spans="1:5" x14ac:dyDescent="0.2">
      <c r="B10" t="s">
        <v>12</v>
      </c>
      <c r="C10" s="20">
        <f>C6/C3</f>
        <v>4.1250000000000002E-2</v>
      </c>
    </row>
    <row r="11" spans="1:5" x14ac:dyDescent="0.2">
      <c r="B11" t="s">
        <v>14</v>
      </c>
      <c r="C11" s="21">
        <f>((1+C10)^C3)-1</f>
        <v>8.4201562500000104E-2</v>
      </c>
    </row>
    <row r="12" spans="1:5" ht="13.5" thickBot="1" x14ac:dyDescent="0.25">
      <c r="B12" t="s">
        <v>15</v>
      </c>
      <c r="C12" s="7">
        <f>C2*C9</f>
        <v>40</v>
      </c>
    </row>
    <row r="13" spans="1:5" ht="13.5" thickBot="1" x14ac:dyDescent="0.25">
      <c r="B13" t="s">
        <v>4</v>
      </c>
      <c r="C13" s="5">
        <f>(C12/C10)*(1-(1/(1+C10))^C8)</f>
        <v>419.05940393862289</v>
      </c>
      <c r="D13" s="7">
        <f>-PV(C10,C8,C12,0)</f>
        <v>419.05940393862301</v>
      </c>
      <c r="E13" s="4" t="s">
        <v>17</v>
      </c>
    </row>
    <row r="14" spans="1:5" ht="13.5" thickBot="1" x14ac:dyDescent="0.25"/>
    <row r="15" spans="1:5" ht="13.5" thickBot="1" x14ac:dyDescent="0.25">
      <c r="B15" t="s">
        <v>7</v>
      </c>
      <c r="C15" s="5">
        <f>C2/((1+C11)^C5)</f>
        <v>567.84498968829507</v>
      </c>
      <c r="D15" s="7">
        <f>-PV(C11,C5,0,C2)</f>
        <v>567.84498968829507</v>
      </c>
      <c r="E15" t="s">
        <v>16</v>
      </c>
    </row>
    <row r="16" spans="1:5" ht="13.5" thickBot="1" x14ac:dyDescent="0.25">
      <c r="C16" s="8"/>
      <c r="D16" s="1"/>
    </row>
    <row r="17" spans="1:17" ht="13.5" thickBot="1" x14ac:dyDescent="0.25">
      <c r="B17" t="s">
        <v>8</v>
      </c>
      <c r="C17" s="2">
        <f>C13+C15</f>
        <v>986.90439362691791</v>
      </c>
      <c r="D17" s="2">
        <f>-PV(C10,C8,C12,C2)</f>
        <v>986.90439362691814</v>
      </c>
      <c r="E17" s="4" t="s">
        <v>17</v>
      </c>
    </row>
    <row r="21" spans="1:17" x14ac:dyDescent="0.2">
      <c r="A21" t="s">
        <v>23</v>
      </c>
    </row>
    <row r="22" spans="1:17" x14ac:dyDescent="0.2">
      <c r="C22">
        <v>0</v>
      </c>
      <c r="D22">
        <f>C22+1</f>
        <v>1</v>
      </c>
      <c r="E22">
        <f t="shared" ref="E22:Q22" si="0">D22+1</f>
        <v>2</v>
      </c>
      <c r="F22">
        <f t="shared" si="0"/>
        <v>3</v>
      </c>
      <c r="G22">
        <f t="shared" si="0"/>
        <v>4</v>
      </c>
      <c r="H22">
        <f t="shared" si="0"/>
        <v>5</v>
      </c>
      <c r="I22">
        <f t="shared" si="0"/>
        <v>6</v>
      </c>
      <c r="J22">
        <f t="shared" si="0"/>
        <v>7</v>
      </c>
      <c r="K22">
        <f t="shared" si="0"/>
        <v>8</v>
      </c>
      <c r="L22">
        <f t="shared" si="0"/>
        <v>9</v>
      </c>
      <c r="M22">
        <f t="shared" si="0"/>
        <v>10</v>
      </c>
      <c r="N22">
        <f t="shared" si="0"/>
        <v>11</v>
      </c>
      <c r="O22">
        <f t="shared" si="0"/>
        <v>12</v>
      </c>
      <c r="P22">
        <f t="shared" si="0"/>
        <v>13</v>
      </c>
      <c r="Q22">
        <f t="shared" si="0"/>
        <v>14</v>
      </c>
    </row>
    <row r="23" spans="1:17" x14ac:dyDescent="0.2">
      <c r="B23" t="s">
        <v>18</v>
      </c>
      <c r="C23">
        <v>0</v>
      </c>
      <c r="D23" s="18">
        <f>C12</f>
        <v>40</v>
      </c>
      <c r="E23" s="18">
        <f>D23</f>
        <v>40</v>
      </c>
      <c r="F23" s="18">
        <f t="shared" ref="F23:P23" si="1">E23</f>
        <v>40</v>
      </c>
      <c r="G23" s="18">
        <f t="shared" si="1"/>
        <v>40</v>
      </c>
      <c r="H23" s="18">
        <f t="shared" si="1"/>
        <v>40</v>
      </c>
      <c r="I23" s="18">
        <f t="shared" si="1"/>
        <v>40</v>
      </c>
      <c r="J23" s="18">
        <f t="shared" si="1"/>
        <v>40</v>
      </c>
      <c r="K23" s="18">
        <f t="shared" si="1"/>
        <v>40</v>
      </c>
      <c r="L23" s="18">
        <f t="shared" si="1"/>
        <v>40</v>
      </c>
      <c r="M23" s="18">
        <f t="shared" si="1"/>
        <v>40</v>
      </c>
      <c r="N23" s="18">
        <f t="shared" si="1"/>
        <v>40</v>
      </c>
      <c r="O23" s="18">
        <f t="shared" si="1"/>
        <v>40</v>
      </c>
      <c r="P23" s="18">
        <f t="shared" si="1"/>
        <v>40</v>
      </c>
      <c r="Q23" s="18">
        <f>P23+C2</f>
        <v>1040</v>
      </c>
    </row>
    <row r="24" spans="1:17" ht="13.5" thickBot="1" x14ac:dyDescent="0.25">
      <c r="B24" t="s">
        <v>0</v>
      </c>
      <c r="C24">
        <f>C23/(1+$C$10)^C22</f>
        <v>0</v>
      </c>
      <c r="D24">
        <f t="shared" ref="D24:Q24" si="2">D23/(1+$C$10)^D22</f>
        <v>38.415366146458581</v>
      </c>
      <c r="E24">
        <f t="shared" si="2"/>
        <v>36.893508904161898</v>
      </c>
      <c r="F24">
        <f t="shared" si="2"/>
        <v>35.431941324525241</v>
      </c>
      <c r="G24">
        <f t="shared" si="2"/>
        <v>34.028274981536839</v>
      </c>
      <c r="H24">
        <f t="shared" si="2"/>
        <v>32.68021606870284</v>
      </c>
      <c r="I24">
        <f t="shared" si="2"/>
        <v>31.385561650614974</v>
      </c>
      <c r="J24">
        <f t="shared" si="2"/>
        <v>30.142196063015582</v>
      </c>
      <c r="K24">
        <f t="shared" si="2"/>
        <v>28.94808745547715</v>
      </c>
      <c r="L24">
        <f t="shared" si="2"/>
        <v>27.801284471046479</v>
      </c>
      <c r="M24">
        <f t="shared" si="2"/>
        <v>26.69991305742759</v>
      </c>
      <c r="N24">
        <f t="shared" si="2"/>
        <v>25.642173404492286</v>
      </c>
      <c r="O24">
        <f t="shared" si="2"/>
        <v>24.626337003113836</v>
      </c>
      <c r="P24">
        <f t="shared" si="2"/>
        <v>23.650743820517487</v>
      </c>
      <c r="Q24">
        <f t="shared" si="2"/>
        <v>590.55878927582683</v>
      </c>
    </row>
    <row r="25" spans="1:17" ht="13.5" thickBot="1" x14ac:dyDescent="0.25">
      <c r="C25" s="2">
        <f>SUM(C24:Q24)</f>
        <v>986.90439362691757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RowHeight="12.75" x14ac:dyDescent="0.2"/>
  <cols>
    <col min="2" max="2" width="27" bestFit="1" customWidth="1"/>
    <col min="3" max="4" width="12.42578125" customWidth="1"/>
    <col min="5" max="5" width="11.28515625" bestFit="1" customWidth="1"/>
    <col min="21" max="21" width="10.28515625" bestFit="1" customWidth="1"/>
  </cols>
  <sheetData>
    <row r="1" spans="1:5" x14ac:dyDescent="0.2">
      <c r="A1" t="s">
        <v>24</v>
      </c>
    </row>
    <row r="2" spans="1:5" x14ac:dyDescent="0.2">
      <c r="B2" t="s">
        <v>5</v>
      </c>
      <c r="C2" s="6">
        <v>1000</v>
      </c>
    </row>
    <row r="3" spans="1:5" x14ac:dyDescent="0.2">
      <c r="B3" t="s">
        <v>1</v>
      </c>
      <c r="C3" s="6">
        <v>2</v>
      </c>
    </row>
    <row r="4" spans="1:5" x14ac:dyDescent="0.2">
      <c r="B4" t="s">
        <v>9</v>
      </c>
      <c r="C4" s="9">
        <v>0.05</v>
      </c>
    </row>
    <row r="5" spans="1:5" x14ac:dyDescent="0.2">
      <c r="B5" t="s">
        <v>6</v>
      </c>
      <c r="C5">
        <v>9</v>
      </c>
    </row>
    <row r="6" spans="1:5" x14ac:dyDescent="0.2">
      <c r="B6" t="s">
        <v>13</v>
      </c>
      <c r="C6" s="10">
        <v>7.2999999999999995E-2</v>
      </c>
    </row>
    <row r="8" spans="1:5" x14ac:dyDescent="0.2">
      <c r="B8" t="s">
        <v>10</v>
      </c>
      <c r="C8">
        <f>C5*C3</f>
        <v>18</v>
      </c>
    </row>
    <row r="9" spans="1:5" x14ac:dyDescent="0.2">
      <c r="B9" t="s">
        <v>11</v>
      </c>
      <c r="C9" s="9">
        <f>C4/C3</f>
        <v>2.5000000000000001E-2</v>
      </c>
    </row>
    <row r="10" spans="1:5" x14ac:dyDescent="0.2">
      <c r="B10" t="s">
        <v>12</v>
      </c>
      <c r="C10" s="9">
        <f>C6/C3</f>
        <v>3.6499999999999998E-2</v>
      </c>
    </row>
    <row r="11" spans="1:5" x14ac:dyDescent="0.2">
      <c r="B11" t="s">
        <v>14</v>
      </c>
      <c r="C11" s="11">
        <f>((1+C10)^C3)-1</f>
        <v>7.4332249999999878E-2</v>
      </c>
    </row>
    <row r="12" spans="1:5" ht="13.5" thickBot="1" x14ac:dyDescent="0.25">
      <c r="B12" t="s">
        <v>15</v>
      </c>
      <c r="C12" s="7">
        <f>C2*C9</f>
        <v>25</v>
      </c>
    </row>
    <row r="13" spans="1:5" ht="13.5" thickBot="1" x14ac:dyDescent="0.25">
      <c r="B13" t="s">
        <v>4</v>
      </c>
      <c r="C13" s="5">
        <f>(C12/C10)*(1-(1/(1+C10))^C8)</f>
        <v>325.67914792839781</v>
      </c>
      <c r="D13" s="7">
        <f>-PV(C10,C8,C12,0)</f>
        <v>325.67914792839764</v>
      </c>
      <c r="E13" s="4" t="s">
        <v>17</v>
      </c>
    </row>
    <row r="14" spans="1:5" ht="13.5" thickBot="1" x14ac:dyDescent="0.25"/>
    <row r="15" spans="1:5" ht="13.5" thickBot="1" x14ac:dyDescent="0.25">
      <c r="B15" t="s">
        <v>7</v>
      </c>
      <c r="C15" s="5">
        <f>C2/((1+C11)^C5)</f>
        <v>524.50844402453947</v>
      </c>
      <c r="D15" s="7">
        <f>-PV(C11,C5,0,C2)</f>
        <v>524.50844402453947</v>
      </c>
      <c r="E15" t="s">
        <v>16</v>
      </c>
    </row>
    <row r="16" spans="1:5" ht="13.5" thickBot="1" x14ac:dyDescent="0.25">
      <c r="C16" s="8"/>
      <c r="D16" s="1"/>
    </row>
    <row r="17" spans="1:21" ht="13.5" thickBot="1" x14ac:dyDescent="0.25">
      <c r="B17" t="s">
        <v>8</v>
      </c>
      <c r="C17" s="2">
        <f>C13+C15</f>
        <v>850.18759195293728</v>
      </c>
      <c r="D17" s="2">
        <f>-PV(C10,C8,C12,C2)</f>
        <v>850.18759195293717</v>
      </c>
      <c r="E17" s="4" t="s">
        <v>17</v>
      </c>
    </row>
    <row r="21" spans="1:21" x14ac:dyDescent="0.2">
      <c r="A21" t="s">
        <v>23</v>
      </c>
    </row>
    <row r="22" spans="1:21" x14ac:dyDescent="0.2">
      <c r="C22">
        <v>0</v>
      </c>
      <c r="D22">
        <f>C22+1</f>
        <v>1</v>
      </c>
      <c r="E22">
        <f t="shared" ref="E22:P22" si="0">D22+1</f>
        <v>2</v>
      </c>
      <c r="F22">
        <f t="shared" si="0"/>
        <v>3</v>
      </c>
      <c r="G22">
        <f t="shared" si="0"/>
        <v>4</v>
      </c>
      <c r="H22">
        <f t="shared" si="0"/>
        <v>5</v>
      </c>
      <c r="I22">
        <f t="shared" si="0"/>
        <v>6</v>
      </c>
      <c r="J22">
        <f t="shared" si="0"/>
        <v>7</v>
      </c>
      <c r="K22">
        <f t="shared" si="0"/>
        <v>8</v>
      </c>
      <c r="L22">
        <f t="shared" si="0"/>
        <v>9</v>
      </c>
      <c r="M22">
        <f t="shared" si="0"/>
        <v>10</v>
      </c>
      <c r="N22">
        <f t="shared" si="0"/>
        <v>11</v>
      </c>
      <c r="O22">
        <f t="shared" si="0"/>
        <v>12</v>
      </c>
      <c r="P22">
        <f t="shared" si="0"/>
        <v>13</v>
      </c>
      <c r="Q22">
        <f>P22+1</f>
        <v>14</v>
      </c>
      <c r="R22">
        <f>Q22+1</f>
        <v>15</v>
      </c>
      <c r="S22">
        <f>R22+1</f>
        <v>16</v>
      </c>
      <c r="T22">
        <f>S22+1</f>
        <v>17</v>
      </c>
      <c r="U22">
        <f>T22+1</f>
        <v>18</v>
      </c>
    </row>
    <row r="23" spans="1:21" x14ac:dyDescent="0.2">
      <c r="B23" t="s">
        <v>18</v>
      </c>
      <c r="C23">
        <v>0</v>
      </c>
      <c r="D23" s="18">
        <f>C12</f>
        <v>25</v>
      </c>
      <c r="E23" s="18">
        <f>D23</f>
        <v>25</v>
      </c>
      <c r="F23" s="18">
        <f t="shared" ref="F23:P23" si="1">E23</f>
        <v>25</v>
      </c>
      <c r="G23" s="18">
        <f t="shared" si="1"/>
        <v>25</v>
      </c>
      <c r="H23" s="18">
        <f t="shared" si="1"/>
        <v>25</v>
      </c>
      <c r="I23" s="18">
        <f t="shared" si="1"/>
        <v>25</v>
      </c>
      <c r="J23" s="18">
        <f t="shared" si="1"/>
        <v>25</v>
      </c>
      <c r="K23" s="18">
        <f t="shared" si="1"/>
        <v>25</v>
      </c>
      <c r="L23" s="18">
        <f t="shared" si="1"/>
        <v>25</v>
      </c>
      <c r="M23" s="18">
        <f t="shared" si="1"/>
        <v>25</v>
      </c>
      <c r="N23" s="18">
        <f t="shared" si="1"/>
        <v>25</v>
      </c>
      <c r="O23" s="18">
        <f t="shared" si="1"/>
        <v>25</v>
      </c>
      <c r="P23" s="18">
        <f t="shared" si="1"/>
        <v>25</v>
      </c>
      <c r="Q23" s="18">
        <f>P23</f>
        <v>25</v>
      </c>
      <c r="R23" s="18">
        <f>Q23</f>
        <v>25</v>
      </c>
      <c r="S23" s="18">
        <f>R23</f>
        <v>25</v>
      </c>
      <c r="T23" s="18">
        <f>S23</f>
        <v>25</v>
      </c>
      <c r="U23" s="18">
        <f>T23+C2</f>
        <v>1025</v>
      </c>
    </row>
    <row r="24" spans="1:21" ht="13.5" thickBot="1" x14ac:dyDescent="0.25">
      <c r="B24" t="s">
        <v>0</v>
      </c>
      <c r="C24">
        <f>C23/(1+$C$10)^C22</f>
        <v>0</v>
      </c>
      <c r="D24">
        <f t="shared" ref="D24:P24" si="2">D23/(1+$C$10)^D22</f>
        <v>24.119633381572601</v>
      </c>
      <c r="E24">
        <f t="shared" si="2"/>
        <v>23.270268578458854</v>
      </c>
      <c r="F24">
        <f t="shared" si="2"/>
        <v>22.450813872126247</v>
      </c>
      <c r="G24">
        <f t="shared" si="2"/>
        <v>21.66021598854438</v>
      </c>
      <c r="H24">
        <f t="shared" si="2"/>
        <v>20.897458744374703</v>
      </c>
      <c r="I24">
        <f t="shared" si="2"/>
        <v>20.161561740834255</v>
      </c>
      <c r="J24">
        <f t="shared" si="2"/>
        <v>19.451579103554515</v>
      </c>
      <c r="K24">
        <f t="shared" si="2"/>
        <v>18.766598266815741</v>
      </c>
      <c r="L24">
        <f t="shared" si="2"/>
        <v>18.105738800594057</v>
      </c>
      <c r="M24">
        <f t="shared" si="2"/>
        <v>17.468151278913712</v>
      </c>
      <c r="N24">
        <f t="shared" si="2"/>
        <v>16.853016188049889</v>
      </c>
      <c r="O24">
        <f t="shared" si="2"/>
        <v>16.259542873178862</v>
      </c>
      <c r="P24">
        <f t="shared" si="2"/>
        <v>15.686968522121431</v>
      </c>
      <c r="Q24">
        <f>Q23/(1+$C$10)^Q22</f>
        <v>15.134557184873547</v>
      </c>
      <c r="R24">
        <f>R23/(1+$C$10)^R22</f>
        <v>14.601598827663818</v>
      </c>
      <c r="S24">
        <f>S23/(1+$C$10)^S22</f>
        <v>14.087408420322063</v>
      </c>
      <c r="T24">
        <f>T23/(1+$C$10)^T22</f>
        <v>13.591325055785878</v>
      </c>
      <c r="U24">
        <f>U23/(1+$C$10)^U22</f>
        <v>537.621155125153</v>
      </c>
    </row>
    <row r="25" spans="1:21" ht="13.5" thickBot="1" x14ac:dyDescent="0.25">
      <c r="C25" s="2">
        <f>SUM(C24:U24)</f>
        <v>850.18759195293751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 1 PV Annual Bond 10y</vt:lpstr>
      <vt:lpstr>Ex 2 PV Annual Bond 8y</vt:lpstr>
      <vt:lpstr>Ex 3 PV SubAnnual Bond</vt:lpstr>
      <vt:lpstr>Ex 4 PV Annual Bond 9y</vt:lpstr>
      <vt:lpstr>Ex 5a PV SubAnnual Bond 7y</vt:lpstr>
      <vt:lpstr>Ex 5c PV SubAnnual Bond 7y</vt:lpstr>
      <vt:lpstr>Ex 6 PV SubAnnual Bond</vt:lpstr>
    </vt:vector>
  </TitlesOfParts>
  <Company>I.D.M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Regan</dc:creator>
  <cp:lastModifiedBy>Joe</cp:lastModifiedBy>
  <dcterms:created xsi:type="dcterms:W3CDTF">2000-08-11T14:45:54Z</dcterms:created>
  <dcterms:modified xsi:type="dcterms:W3CDTF">2014-07-09T20:24:00Z</dcterms:modified>
</cp:coreProperties>
</file>